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алюкова\КОРРЕКТИРОВКА 2022\кор-ка 10.2022\"/>
    </mc:Choice>
  </mc:AlternateContent>
  <bookViews>
    <workbookView xWindow="96" yWindow="60" windowWidth="15168" windowHeight="9360"/>
  </bookViews>
  <sheets>
    <sheet name="прил.2" sheetId="17" r:id="rId1"/>
    <sheet name="прил.1" sheetId="8" r:id="rId2"/>
  </sheets>
  <definedNames>
    <definedName name="_xlnm.Print_Area" localSheetId="0">прил.2!$A$1:$M$82</definedName>
  </definedNames>
  <calcPr calcId="152511"/>
</workbook>
</file>

<file path=xl/calcChain.xml><?xml version="1.0" encoding="utf-8"?>
<calcChain xmlns="http://schemas.openxmlformats.org/spreadsheetml/2006/main">
  <c r="A16" i="17" l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15" i="17"/>
  <c r="L45" i="17" l="1"/>
  <c r="L40" i="17"/>
  <c r="L66" i="17"/>
  <c r="L67" i="17"/>
  <c r="L68" i="17"/>
  <c r="L76" i="17"/>
  <c r="L75" i="17" s="1"/>
  <c r="L39" i="17" l="1"/>
  <c r="L82" i="17" s="1"/>
  <c r="K68" i="17"/>
  <c r="M78" i="17" l="1"/>
  <c r="D26" i="8" l="1"/>
  <c r="D25" i="8" s="1"/>
  <c r="K80" i="17" l="1"/>
  <c r="K79" i="17" s="1"/>
  <c r="M68" i="17" l="1"/>
  <c r="D21" i="8" l="1"/>
  <c r="F23" i="8" l="1"/>
  <c r="F22" i="8" s="1"/>
  <c r="E23" i="8"/>
  <c r="E22" i="8" s="1"/>
  <c r="F26" i="8"/>
  <c r="F25" i="8" s="1"/>
  <c r="E26" i="8"/>
  <c r="E25" i="8" s="1"/>
  <c r="M67" i="17" l="1"/>
  <c r="M66" i="17" s="1"/>
  <c r="M76" i="17"/>
  <c r="M75" i="17" s="1"/>
  <c r="K76" i="17" l="1"/>
  <c r="K67" i="17" l="1"/>
  <c r="K66" i="17" s="1"/>
  <c r="L31" i="17" l="1"/>
  <c r="M31" i="17"/>
  <c r="L29" i="17"/>
  <c r="M29" i="17"/>
  <c r="M46" i="17" l="1"/>
  <c r="L46" i="17"/>
  <c r="K46" i="17"/>
  <c r="M50" i="17"/>
  <c r="L50" i="17"/>
  <c r="K50" i="17"/>
  <c r="M48" i="17"/>
  <c r="K18" i="17" l="1"/>
  <c r="K75" i="17" l="1"/>
  <c r="D23" i="8" l="1"/>
  <c r="D22" i="8" s="1"/>
  <c r="M64" i="17" l="1"/>
  <c r="M63" i="17" s="1"/>
  <c r="L64" i="17"/>
  <c r="L63" i="17" s="1"/>
  <c r="K64" i="17"/>
  <c r="K63" i="17" s="1"/>
  <c r="M53" i="17"/>
  <c r="M52" i="17" s="1"/>
  <c r="M45" i="17" s="1"/>
  <c r="L53" i="17"/>
  <c r="L52" i="17" s="1"/>
  <c r="K53" i="17"/>
  <c r="K52" i="17" s="1"/>
  <c r="L48" i="17"/>
  <c r="K48" i="17"/>
  <c r="M43" i="17"/>
  <c r="M42" i="17" s="1"/>
  <c r="M41" i="17" s="1"/>
  <c r="L43" i="17"/>
  <c r="L42" i="17" s="1"/>
  <c r="L41" i="17" s="1"/>
  <c r="K43" i="17"/>
  <c r="K42" i="17" s="1"/>
  <c r="K41" i="17" s="1"/>
  <c r="M37" i="17"/>
  <c r="M34" i="17" s="1"/>
  <c r="L37" i="17"/>
  <c r="K37" i="17"/>
  <c r="M35" i="17"/>
  <c r="L35" i="17"/>
  <c r="K35" i="17"/>
  <c r="K31" i="17"/>
  <c r="K29" i="17"/>
  <c r="M26" i="17"/>
  <c r="L26" i="17"/>
  <c r="K26" i="17"/>
  <c r="M23" i="17"/>
  <c r="L23" i="17"/>
  <c r="K23" i="17"/>
  <c r="M18" i="17"/>
  <c r="L18" i="17"/>
  <c r="M16" i="17"/>
  <c r="M15" i="17" s="1"/>
  <c r="L16" i="17"/>
  <c r="L15" i="17" s="1"/>
  <c r="K16" i="17"/>
  <c r="K15" i="17" s="1"/>
  <c r="K34" i="17" l="1"/>
  <c r="K33" i="17" s="1"/>
  <c r="L34" i="17"/>
  <c r="K45" i="17"/>
  <c r="K40" i="17" s="1"/>
  <c r="K39" i="17" s="1"/>
  <c r="M40" i="17"/>
  <c r="M39" i="17" s="1"/>
  <c r="L28" i="17"/>
  <c r="L25" i="17" s="1"/>
  <c r="L33" i="17"/>
  <c r="K28" i="17"/>
  <c r="K25" i="17" s="1"/>
  <c r="K14" i="17" s="1"/>
  <c r="M28" i="17"/>
  <c r="M25" i="17" s="1"/>
  <c r="M33" i="17"/>
  <c r="L14" i="17" l="1"/>
  <c r="M14" i="17"/>
  <c r="M82" i="17" s="1"/>
  <c r="K82" i="17"/>
  <c r="D28" i="8" l="1"/>
  <c r="E21" i="8"/>
  <c r="E28" i="8" s="1"/>
  <c r="F21" i="8" l="1"/>
  <c r="F28" i="8" s="1"/>
</calcChain>
</file>

<file path=xl/sharedStrings.xml><?xml version="1.0" encoding="utf-8"?>
<sst xmlns="http://schemas.openxmlformats.org/spreadsheetml/2006/main" count="624" uniqueCount="191">
  <si>
    <t>Приложение № 1</t>
  </si>
  <si>
    <t>№ строки</t>
  </si>
  <si>
    <t>код</t>
  </si>
  <si>
    <t xml:space="preserve">Наименование показателя </t>
  </si>
  <si>
    <t>сумма тыс.руб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</si>
  <si>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</si>
  <si>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</si>
  <si>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</si>
  <si>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</si>
  <si>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</si>
  <si>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Итого :</t>
  </si>
  <si>
    <t>3</t>
  </si>
  <si>
    <t>4</t>
  </si>
  <si>
    <t>5</t>
  </si>
  <si>
    <t>6</t>
  </si>
  <si>
    <t>7</t>
  </si>
  <si>
    <t>8</t>
  </si>
  <si>
    <t>11</t>
  </si>
  <si>
    <t>120</t>
  </si>
  <si>
    <t>1</t>
  </si>
  <si>
    <t>13</t>
  </si>
  <si>
    <t>2</t>
  </si>
  <si>
    <t>182</t>
  </si>
  <si>
    <t>110</t>
  </si>
  <si>
    <t>100</t>
  </si>
  <si>
    <t>15</t>
  </si>
  <si>
    <t>29</t>
  </si>
  <si>
    <t>30</t>
  </si>
  <si>
    <t>49</t>
  </si>
  <si>
    <t xml:space="preserve">Источники внутреннего финансирования </t>
  </si>
  <si>
    <t>25</t>
  </si>
  <si>
    <t>150</t>
  </si>
  <si>
    <t>2022год</t>
  </si>
  <si>
    <t>2023год</t>
  </si>
  <si>
    <t>20</t>
  </si>
  <si>
    <t>№ п/п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</si>
  <si>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</si>
  <si>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</si>
  <si>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009 01 05 00 00 00 0000 000 </t>
  </si>
  <si>
    <t xml:space="preserve">009 01 05 00 00 00 0000 500 </t>
  </si>
  <si>
    <t xml:space="preserve">009 01 05 02 01 00 0000 510 </t>
  </si>
  <si>
    <t xml:space="preserve">009 01 05 02 01 13 0000 510 </t>
  </si>
  <si>
    <t xml:space="preserve">009 01 05 00 00 00 0000 600 </t>
  </si>
  <si>
    <t xml:space="preserve">009 01 05 02 01 00 0000 610 </t>
  </si>
  <si>
    <t xml:space="preserve">009 01 05 02 01 13 0000 610 </t>
  </si>
  <si>
    <t>Бюджетные кредиты из других бюджетов бюджетной системы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</si>
  <si>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</si>
  <si>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</si>
  <si>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</si>
  <si>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</si>
  <si>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</si>
  <si>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</si>
  <si>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009 01 03 01 00 13 0000 710</t>
  </si>
  <si>
    <t>009 01 03 01 00 00 0000 800</t>
  </si>
  <si>
    <t>009 01 03 01 00 13 0000 810</t>
  </si>
  <si>
    <t>Код бюджетной классификации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</si>
  <si>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</si>
  <si>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</si>
  <si>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</si>
  <si>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</si>
  <si>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</si>
  <si>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</si>
  <si>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</si>
  <si>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</si>
  <si>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НАЛОГОВЫЕ И НЕНАЛОГОВЫЕ ДОХОДЫ</t>
  </si>
  <si>
    <t>01</t>
  </si>
  <si>
    <t>0000</t>
  </si>
  <si>
    <t>НАЛОГИ НА ПРИБЫЛЬ, ДОХОДЫ</t>
  </si>
  <si>
    <t>02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</si>
  <si>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</si>
  <si>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</si>
  <si>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</si>
  <si>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03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</si>
  <si>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</si>
  <si>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</si>
  <si>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</si>
  <si>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</si>
  <si>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</si>
  <si>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</si>
  <si>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</si>
  <si>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</si>
  <si>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</si>
  <si>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</si>
  <si>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</si>
  <si>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</si>
  <si>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</si>
  <si>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</si>
  <si>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</si>
  <si>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 xml:space="preserve">1 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</si>
  <si>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</si>
  <si>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</si>
  <si>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</si>
  <si>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</si>
  <si>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</si>
  <si>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</si>
  <si>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</si>
  <si>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</si>
  <si>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7601</t>
  </si>
  <si>
    <t>999</t>
  </si>
  <si>
    <t>555</t>
  </si>
  <si>
    <t>024</t>
  </si>
  <si>
    <t>7514</t>
  </si>
  <si>
    <t>07</t>
  </si>
  <si>
    <t>ПРОЧИЕ БЕЗВОЗМЕЗДНЫЕ ПОСТУПЛЕНИЯ</t>
  </si>
  <si>
    <t>0</t>
  </si>
  <si>
    <t>Доходы бюджета поселения</t>
  </si>
  <si>
    <t>Прочие субсидии бюджетам городских поселений</t>
  </si>
  <si>
    <t>1060</t>
  </si>
  <si>
    <t>7509</t>
  </si>
  <si>
    <t>Прочие субсидии</t>
  </si>
  <si>
    <t>Прочие межбюджетные трансферты, передаваемые бюджетам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</si>
  <si>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</si>
  <si>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</si>
  <si>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Дотация на выравнивание бюджетной обеспеченности поселениям, входящим в состав муниципального района</t>
  </si>
  <si>
    <t>Субсидии бюджетам на реализацию программ формирования современной городской среды</t>
  </si>
  <si>
    <t>Прочие субсидии бюджетам городских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</si>
  <si>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Прочие субсидии бюджетам городских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</si>
  <si>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7844</t>
  </si>
  <si>
    <t>Прочие субсидии бюджетам городских поселений (на реализацию мероприятий по благоустройству территорий)</t>
  </si>
  <si>
    <t>Прочие межбюджетные трансферты, передаваемые бюджетам городских поселений</t>
  </si>
  <si>
    <t>9135</t>
  </si>
  <si>
    <t xml:space="preserve">Субсидии бюджетам городских поселений на реализацию программ формирования современной городской среды
</t>
  </si>
  <si>
    <t>Субвенции бюджетам городских поселений на выполнение передаваемых полномочий субъектов Российской Федерации (выполнение государственных полномочий по созданию и обеспечению деятельности административных комиссий)</t>
  </si>
  <si>
    <t>Субсидии бюджетам бюджетной системы Российской Федерации (межбюджетные субсидии)</t>
  </si>
  <si>
    <t xml:space="preserve">Прочие безвозмездные поступления в бюджеты городских поселений
</t>
  </si>
  <si>
    <t xml:space="preserve">Приложение № 2 </t>
  </si>
  <si>
    <t xml:space="preserve">Доходы  бюджета поселка Шушенское на 2022-2024 годы  </t>
  </si>
  <si>
    <t>302</t>
  </si>
  <si>
    <t>299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</si>
  <si>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</si>
  <si>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</si>
  <si>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</si>
  <si>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</si>
  <si>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местным бюджетам на выполнение передаваемых полномочий субъектов Российской Федерации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</si>
  <si>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</si>
  <si>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</si>
  <si>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</si>
  <si>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</si>
  <si>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</si>
  <si>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</t>
  </si>
  <si>
    <t>Земельный налог с физических лиц</t>
  </si>
  <si>
    <t>040</t>
  </si>
  <si>
    <t>5555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</si>
  <si>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программ формирования современной городской среды)</t>
  </si>
  <si>
    <t>Прочие безвозмездные поступления в бюджеты городских поселений</t>
  </si>
  <si>
    <t>код аналитической группы подвида</t>
  </si>
  <si>
    <t>код группы подвида</t>
  </si>
  <si>
    <t>Наименование кода классификации доходов бюджета</t>
  </si>
  <si>
    <t>(тыс. рублей)</t>
  </si>
  <si>
    <t>дефицита бюджета поселения на 2022 год и плановый период 2023-2024 годов</t>
  </si>
  <si>
    <t>Доходы бюджета поселка       2022 года</t>
  </si>
  <si>
    <t>Доходы бюджета поселка  2023 года</t>
  </si>
  <si>
    <t>Доходы бюджета поселка       2024 года</t>
  </si>
  <si>
    <t>Иные межбюджетные трансферты</t>
  </si>
  <si>
    <t>40</t>
  </si>
  <si>
    <t>2024год</t>
  </si>
  <si>
    <t>к решению Шушенского поселкового Совета депутатов</t>
  </si>
  <si>
    <t xml:space="preserve">                                                                                                      от 24.12.2021 года №  30вн-62 </t>
  </si>
  <si>
    <t>от 24.12.2021 года № 30вн-62</t>
  </si>
  <si>
    <t>Приложение №1</t>
  </si>
  <si>
    <t>7461</t>
  </si>
  <si>
    <t>Прочие субсидии бюджетам городских поселений (на строительство муниципальных объектов коммунальной и транспортной инфраструктуры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граждан»)</t>
  </si>
  <si>
    <t>9179</t>
  </si>
  <si>
    <t xml:space="preserve">Прочие межбюджетные трансферты, передаваемые бюджетам городских поселений (на содержание автомобильных дорог общего пользования местного значения)
</t>
  </si>
  <si>
    <t>Прочие межбюджетные трансферты, передаваемые бюджетам городских поселений (обеспечение сбалансированности бюджетов поселений района)</t>
  </si>
  <si>
    <t>7412</t>
  </si>
  <si>
    <t>Прочие субсидии бюджетам городских поселений (на обеспечение первичных мер пожарной безопасности)</t>
  </si>
  <si>
    <t>Прочие межбюджетные трансферты, передаваемые бюджетам городских поселений (на обеспечение первичных мер пожарной безопасности)</t>
  </si>
  <si>
    <t>19</t>
  </si>
  <si>
    <t>7395</t>
  </si>
  <si>
    <t>Прочие субсидии бюджетам городских поселений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</si>
  <si>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60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</si>
  <si>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</si>
  <si>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</si>
  <si>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>7571</t>
  </si>
  <si>
    <t>Прочие субсидии бюджетам городских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</si>
  <si>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7603</t>
  </si>
  <si>
    <t>Прочие субсидии бюджетам городских поселений (на оплату разницы между стоимостью строительства многоквартирного дома, определенной разработанной проектно-сметной документацией, стоимостью жилых помещений при приобретении у застройщиков, сформированной заказчиком, и стоимостью общей площади жилых помещений, рассчитанной по предельной стоимости квадратного метра).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</si>
  <si>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</si>
  <si>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</si>
  <si>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</si>
  <si>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</si>
  <si>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7745</t>
  </si>
  <si>
    <t>Прочие межбюджетные трансферты, передаваемые бюджетам городских поселений (за содействие развитию налогового потенциала)</t>
  </si>
  <si>
    <r>
      <rPr>
        <b/>
        <sz val="12"/>
        <rFont val="Arial"/>
        <family val="2"/>
        <charset val="204"/>
      </rPr>
      <t>ВОЗВРАТ ОСТАТКОВ СУБСИДИЙ, СУБВЕНЦИЙ И ИНЫХ МЕЖБЮДЖЕТНЫХ ТРАНСФЕРТОВ, ИМЕЮЩИХ ЦЕЛЕВОЕ НАЗНАЧЕНИЕ, ПРОШЛЫХ ЛЕТ</t>
    </r>
    <r>
      <rPr>
        <sz val="12"/>
        <rFont val="Arial"/>
        <family val="2"/>
        <charset val="204"/>
      </rPr>
      <t xml:space="preserve">
</t>
    </r>
  </si>
  <si>
    <t xml:space="preserve">                                                                                                      от ________________2022 года № _________</t>
  </si>
  <si>
    <t>от _____________2022 года № ______</t>
  </si>
  <si>
    <t>7508</t>
  </si>
  <si>
    <t>9300</t>
  </si>
  <si>
    <t xml:space="preserve">Прочие межбюджетные трансферты, передаваемые бюджетам городских поселений (на увеличение оплаты труда отдельным категориям работников бюджетной сферы)
</t>
  </si>
  <si>
    <t xml:space="preserve">Прочие межбюджетные трансферты, передаваемые бюджетам городских поселений (на содержание автомобильных дорог общего пользования местного значения за счет средств дорожного фонда Красноярского края)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</si>
</sst>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"/>
    <numFmt numFmtId="165" formatCode="0.000"/>
    <numFmt numFmtId="166" formatCode="0.00000"/>
    <numFmt numFmtId="167" formatCode="000"/>
    <numFmt numFmtId="168" formatCode="#,##0.000"/>
    <numFmt numFmtId="169" formatCode="#,##0.00000"/>
    <numFmt numFmtId="172" formatCode="0;[Red]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 shrinkToFit="1"/>
    </xf>
    <xf numFmtId="0" fontId="20" fillId="0" borderId="0" xfId="0" applyFont="1" applyAlignment="1">
      <alignment horizontal="center" vertical="center"/>
    </xf>
    <xf numFmtId="0" fontId="21" fillId="0" borderId="0" xfId="36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8" fontId="19" fillId="0" borderId="10" xfId="0" applyNumberFormat="1" applyFont="1" applyFill="1" applyBorder="1" applyAlignment="1">
      <alignment horizontal="center" vertical="center"/>
    </xf>
    <xf numFmtId="168" fontId="19" fillId="0" borderId="10" xfId="0" applyNumberFormat="1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/>
    </xf>
    <xf numFmtId="0" fontId="21" fillId="0" borderId="0" xfId="36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167" fontId="24" fillId="0" borderId="10" xfId="43" applyNumberFormat="1" applyFont="1" applyFill="1" applyBorder="1" applyAlignment="1">
      <alignment horizontal="center" vertical="center" textRotation="90" wrapText="1"/>
    </xf>
    <xf numFmtId="49" fontId="24" fillId="0" borderId="10" xfId="43" applyNumberFormat="1" applyFont="1" applyFill="1" applyBorder="1" applyAlignment="1">
      <alignment horizontal="center" vertical="center" textRotation="90" wrapText="1"/>
    </xf>
    <xf numFmtId="49" fontId="24" fillId="24" borderId="10" xfId="43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top" wrapText="1"/>
    </xf>
    <xf numFmtId="1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167" fontId="25" fillId="24" borderId="10" xfId="43" applyNumberFormat="1" applyFont="1" applyFill="1" applyBorder="1" applyAlignment="1">
      <alignment horizontal="center" vertical="center"/>
    </xf>
    <xf numFmtId="49" fontId="25" fillId="24" borderId="10" xfId="43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top"/>
    </xf>
    <xf numFmtId="168" fontId="25" fillId="24" borderId="10" xfId="0" applyNumberFormat="1" applyFont="1" applyFill="1" applyBorder="1" applyAlignment="1">
      <alignment horizontal="center" vertical="center"/>
    </xf>
    <xf numFmtId="167" fontId="24" fillId="24" borderId="10" xfId="43" applyNumberFormat="1" applyFont="1" applyFill="1" applyBorder="1" applyAlignment="1">
      <alignment horizontal="center" vertical="center"/>
    </xf>
    <xf numFmtId="49" fontId="24" fillId="24" borderId="10" xfId="43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top"/>
    </xf>
    <xf numFmtId="168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top" wrapText="1"/>
    </xf>
    <xf numFmtId="168" fontId="24" fillId="0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top"/>
    </xf>
    <xf numFmtId="0" fontId="25" fillId="24" borderId="10" xfId="0" applyNumberFormat="1" applyFont="1" applyFill="1" applyBorder="1" applyAlignment="1">
      <alignment vertical="top" wrapText="1"/>
    </xf>
    <xf numFmtId="168" fontId="25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top" wrapText="1"/>
    </xf>
    <xf numFmtId="0" fontId="24" fillId="24" borderId="10" xfId="0" applyNumberFormat="1" applyFont="1" applyFill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top" wrapText="1"/>
    </xf>
    <xf numFmtId="165" fontId="24" fillId="24" borderId="10" xfId="0" applyNumberFormat="1" applyFont="1" applyFill="1" applyBorder="1" applyAlignment="1">
      <alignment horizontal="center" vertical="center"/>
    </xf>
    <xf numFmtId="165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right" vertical="center"/>
    </xf>
    <xf numFmtId="167" fontId="24" fillId="0" borderId="10" xfId="43" applyNumberFormat="1" applyFont="1" applyFill="1" applyBorder="1" applyAlignment="1">
      <alignment horizontal="center" vertical="center"/>
    </xf>
    <xf numFmtId="169" fontId="24" fillId="24" borderId="10" xfId="0" applyNumberFormat="1" applyFont="1" applyFill="1" applyBorder="1" applyAlignment="1">
      <alignment horizontal="center" vertical="center"/>
    </xf>
    <xf numFmtId="169" fontId="25" fillId="24" borderId="10" xfId="0" applyNumberFormat="1" applyFont="1" applyFill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horizontal="center" vertical="center"/>
    </xf>
    <xf numFmtId="169" fontId="25" fillId="0" borderId="10" xfId="0" applyNumberFormat="1" applyFont="1" applyFill="1" applyBorder="1" applyAlignment="1">
      <alignment horizontal="center" vertical="center"/>
    </xf>
    <xf numFmtId="49" fontId="24" fillId="0" borderId="10" xfId="43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 wrapText="1"/>
    </xf>
    <xf numFmtId="49" fontId="24" fillId="0" borderId="10" xfId="43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22" fillId="24" borderId="0" xfId="36" applyFont="1" applyFill="1" applyAlignment="1">
      <alignment horizontal="right" vertical="center"/>
    </xf>
    <xf numFmtId="0" fontId="21" fillId="24" borderId="0" xfId="36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right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0" xfId="36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0" borderId="0" xfId="36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24" borderId="0" xfId="0" applyFont="1" applyFill="1" applyAlignment="1">
      <alignment horizontal="right" vertical="center"/>
    </xf>
    <xf numFmtId="0" fontId="22" fillId="24" borderId="0" xfId="0" applyFont="1" applyFill="1" applyAlignment="1">
      <alignment horizontal="right" vertical="center"/>
    </xf>
    <xf numFmtId="172" fontId="24" fillId="24" borderId="10" xfId="0" applyNumberFormat="1" applyFont="1" applyFill="1" applyBorder="1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е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91"/>
  <sheetViews>
    <sheetView tabSelected="1" view="pageBreakPreview" zoomScaleNormal="100" zoomScaleSheetLayoutView="100" workbookViewId="0">
      <selection activeCell="A9" sqref="A9:M9"/>
    </sheetView>
  </sheetViews>
  <sheetFormatPr defaultColWidth="9.109375" defaultRowHeight="13.2" x14ac:dyDescent="0.25"/>
  <cols>
    <col min="1" max="1" width="6.21875" style="1" customWidth="1"/>
    <col min="2" max="2" width="5.44140625" style="1" customWidth="1"/>
    <col min="3" max="3" width="3" style="1" customWidth="1"/>
    <col min="4" max="4" width="4.33203125" style="1" customWidth="1"/>
    <col min="5" max="5" width="3.6640625" style="1" customWidth="1"/>
    <col min="6" max="6" width="6.33203125" style="1" customWidth="1"/>
    <col min="7" max="7" width="4.33203125" style="1" customWidth="1"/>
    <col min="8" max="8" width="7.33203125" style="1" customWidth="1"/>
    <col min="9" max="9" width="5" style="1" customWidth="1"/>
    <col min="10" max="10" width="64.44140625" style="27" customWidth="1"/>
    <col min="11" max="12" width="17.33203125" style="1" customWidth="1"/>
    <col min="13" max="13" width="17.44140625" style="1" customWidth="1"/>
    <col min="14" max="16384" width="9.109375" style="1"/>
  </cols>
  <sheetData>
    <row r="1" spans="1:13" x14ac:dyDescent="0.25">
      <c r="A1" s="12"/>
      <c r="B1" s="14"/>
      <c r="C1" s="14"/>
      <c r="D1" s="14"/>
      <c r="E1" s="14"/>
      <c r="F1" s="14"/>
      <c r="G1" s="14"/>
      <c r="H1" s="14"/>
      <c r="I1" s="14"/>
      <c r="J1" s="75" t="s">
        <v>125</v>
      </c>
      <c r="K1" s="75"/>
      <c r="L1" s="75"/>
      <c r="M1" s="75"/>
    </row>
    <row r="2" spans="1:13" x14ac:dyDescent="0.25">
      <c r="A2" s="12"/>
      <c r="B2" s="14"/>
      <c r="C2" s="14"/>
      <c r="D2" s="14"/>
      <c r="E2" s="14"/>
      <c r="F2" s="14"/>
      <c r="G2" s="14"/>
      <c r="H2" s="14"/>
      <c r="I2" s="14"/>
      <c r="J2" s="76" t="s">
        <v>156</v>
      </c>
      <c r="K2" s="76"/>
      <c r="L2" s="76"/>
      <c r="M2" s="76"/>
    </row>
    <row r="3" spans="1:13" x14ac:dyDescent="0.25">
      <c r="A3" s="12"/>
      <c r="B3" s="14"/>
      <c r="C3" s="14"/>
      <c r="D3" s="14"/>
      <c r="E3" s="14"/>
      <c r="F3" s="14"/>
      <c r="G3" s="14"/>
      <c r="H3" s="14"/>
      <c r="I3" s="14"/>
      <c r="J3" s="76" t="s">
        <v>185</v>
      </c>
      <c r="K3" s="76"/>
      <c r="L3" s="76"/>
      <c r="M3" s="76"/>
    </row>
    <row r="4" spans="1:13" x14ac:dyDescent="0.25">
      <c r="A4" s="12"/>
      <c r="B4" s="14"/>
      <c r="C4" s="14"/>
      <c r="D4" s="14"/>
      <c r="E4" s="14"/>
      <c r="F4" s="14"/>
      <c r="G4" s="14"/>
      <c r="H4" s="14"/>
      <c r="I4" s="14"/>
      <c r="J4" s="25"/>
      <c r="K4" s="13"/>
      <c r="L4" s="13"/>
      <c r="M4" s="13"/>
    </row>
    <row r="5" spans="1:13" x14ac:dyDescent="0.25">
      <c r="A5" s="12"/>
      <c r="B5" s="29"/>
      <c r="C5" s="29"/>
      <c r="D5" s="29"/>
      <c r="E5" s="29"/>
      <c r="F5" s="29"/>
      <c r="G5" s="29"/>
      <c r="H5" s="29"/>
      <c r="I5" s="29"/>
      <c r="J5" s="25"/>
      <c r="K5" s="81" t="s">
        <v>125</v>
      </c>
      <c r="L5" s="82"/>
      <c r="M5" s="82"/>
    </row>
    <row r="6" spans="1:13" x14ac:dyDescent="0.25">
      <c r="A6" s="12"/>
      <c r="B6" s="29"/>
      <c r="C6" s="29"/>
      <c r="D6" s="29"/>
      <c r="E6" s="29"/>
      <c r="F6" s="29"/>
      <c r="G6" s="29"/>
      <c r="H6" s="29"/>
      <c r="I6" s="29"/>
      <c r="J6" s="25"/>
      <c r="K6" s="83" t="s">
        <v>156</v>
      </c>
      <c r="L6" s="84"/>
      <c r="M6" s="84"/>
    </row>
    <row r="7" spans="1:13" x14ac:dyDescent="0.25">
      <c r="A7" s="12"/>
      <c r="B7" s="29"/>
      <c r="C7" s="29"/>
      <c r="D7" s="29"/>
      <c r="E7" s="29"/>
      <c r="F7" s="29"/>
      <c r="G7" s="29"/>
      <c r="H7" s="29"/>
      <c r="I7" s="29"/>
      <c r="J7" s="25"/>
      <c r="K7" s="83" t="s">
        <v>157</v>
      </c>
      <c r="L7" s="84"/>
      <c r="M7" s="84"/>
    </row>
    <row r="8" spans="1:13" x14ac:dyDescent="0.25">
      <c r="A8" s="12"/>
      <c r="B8" s="18"/>
      <c r="C8" s="18"/>
      <c r="D8" s="18"/>
      <c r="E8" s="18"/>
      <c r="F8" s="18"/>
      <c r="G8" s="18"/>
      <c r="H8" s="18"/>
      <c r="I8" s="18"/>
      <c r="J8" s="26"/>
      <c r="K8" s="16"/>
      <c r="L8" s="17"/>
      <c r="M8" s="16"/>
    </row>
    <row r="9" spans="1:13" ht="15" x14ac:dyDescent="0.25">
      <c r="A9" s="77" t="s">
        <v>126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ht="15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30"/>
      <c r="K10" s="70"/>
      <c r="L10" s="78" t="s">
        <v>148</v>
      </c>
      <c r="M10" s="78"/>
    </row>
    <row r="11" spans="1:13" ht="15" x14ac:dyDescent="0.25">
      <c r="A11" s="71" t="s">
        <v>35</v>
      </c>
      <c r="B11" s="73" t="s">
        <v>55</v>
      </c>
      <c r="C11" s="73"/>
      <c r="D11" s="73"/>
      <c r="E11" s="73"/>
      <c r="F11" s="73"/>
      <c r="G11" s="73"/>
      <c r="H11" s="73"/>
      <c r="I11" s="73"/>
      <c r="J11" s="74" t="s">
        <v>147</v>
      </c>
      <c r="K11" s="79" t="s">
        <v>150</v>
      </c>
      <c r="L11" s="79" t="s">
        <v>151</v>
      </c>
      <c r="M11" s="79" t="s">
        <v>152</v>
      </c>
    </row>
    <row r="12" spans="1:13" ht="123.75" customHeight="1" x14ac:dyDescent="0.25">
      <c r="A12" s="72"/>
      <c r="B12" s="31" t="s">
        <v>56</v>
      </c>
      <c r="C12" s="32" t="s">
        <v>57</v>
      </c>
      <c r="D12" s="32" t="s">
        <v>58</v>
      </c>
      <c r="E12" s="32" t="s">
        <v>59</v>
      </c>
      <c r="F12" s="32" t="s">
        <v>60</v>
      </c>
      <c r="G12" s="32" t="s">
        <v>61</v>
      </c>
      <c r="H12" s="32" t="s">
        <v>146</v>
      </c>
      <c r="I12" s="32" t="s">
        <v>145</v>
      </c>
      <c r="J12" s="74"/>
      <c r="K12" s="80"/>
      <c r="L12" s="80"/>
      <c r="M12" s="80"/>
    </row>
    <row r="13" spans="1:13" ht="15" x14ac:dyDescent="0.25">
      <c r="A13" s="33">
        <v>1</v>
      </c>
      <c r="B13" s="33" t="s">
        <v>21</v>
      </c>
      <c r="C13" s="33" t="s">
        <v>11</v>
      </c>
      <c r="D13" s="33" t="s">
        <v>12</v>
      </c>
      <c r="E13" s="33" t="s">
        <v>13</v>
      </c>
      <c r="F13" s="33" t="s">
        <v>14</v>
      </c>
      <c r="G13" s="33" t="s">
        <v>15</v>
      </c>
      <c r="H13" s="33" t="s">
        <v>16</v>
      </c>
      <c r="I13" s="34">
        <v>9</v>
      </c>
      <c r="J13" s="35">
        <v>10</v>
      </c>
      <c r="K13" s="36">
        <v>11</v>
      </c>
      <c r="L13" s="37">
        <v>12</v>
      </c>
      <c r="M13" s="37">
        <v>13</v>
      </c>
    </row>
    <row r="14" spans="1:13" ht="15.6" x14ac:dyDescent="0.25">
      <c r="A14" s="38" t="s">
        <v>19</v>
      </c>
      <c r="B14" s="39">
        <v>0</v>
      </c>
      <c r="C14" s="40" t="s">
        <v>19</v>
      </c>
      <c r="D14" s="40" t="s">
        <v>62</v>
      </c>
      <c r="E14" s="40" t="s">
        <v>62</v>
      </c>
      <c r="F14" s="40" t="s">
        <v>63</v>
      </c>
      <c r="G14" s="40" t="s">
        <v>62</v>
      </c>
      <c r="H14" s="40" t="s">
        <v>63</v>
      </c>
      <c r="I14" s="40" t="s">
        <v>63</v>
      </c>
      <c r="J14" s="41" t="s">
        <v>64</v>
      </c>
      <c r="K14" s="42">
        <f>K15+K25+K33+K18+K23</f>
        <v>54789.150000000009</v>
      </c>
      <c r="L14" s="66">
        <f t="shared" ref="L14:M14" si="0">L15+L25+L33+L18+L23</f>
        <v>54839.350000000006</v>
      </c>
      <c r="M14" s="42">
        <f t="shared" si="0"/>
        <v>54898.250000000007</v>
      </c>
    </row>
    <row r="15" spans="1:13" ht="15.6" x14ac:dyDescent="0.25">
      <c r="A15" s="97">
        <f>A14+1</f>
        <v>2</v>
      </c>
      <c r="B15" s="39" t="s">
        <v>22</v>
      </c>
      <c r="C15" s="40" t="s">
        <v>19</v>
      </c>
      <c r="D15" s="40" t="s">
        <v>65</v>
      </c>
      <c r="E15" s="40" t="s">
        <v>62</v>
      </c>
      <c r="F15" s="40" t="s">
        <v>63</v>
      </c>
      <c r="G15" s="40" t="s">
        <v>62</v>
      </c>
      <c r="H15" s="40" t="s">
        <v>66</v>
      </c>
      <c r="I15" s="40" t="s">
        <v>63</v>
      </c>
      <c r="J15" s="41" t="s">
        <v>67</v>
      </c>
      <c r="K15" s="42">
        <f>K16</f>
        <v>32734.67</v>
      </c>
      <c r="L15" s="66">
        <f t="shared" ref="L15:M15" si="1">L16</f>
        <v>32734.67</v>
      </c>
      <c r="M15" s="42">
        <f t="shared" si="1"/>
        <v>32734.67</v>
      </c>
    </row>
    <row r="16" spans="1:13" ht="15" x14ac:dyDescent="0.25">
      <c r="A16" s="97">
        <f t="shared" ref="A16:A79" si="2">A15+1</f>
        <v>3</v>
      </c>
      <c r="B16" s="43" t="s">
        <v>22</v>
      </c>
      <c r="C16" s="44" t="s">
        <v>19</v>
      </c>
      <c r="D16" s="44" t="s">
        <v>65</v>
      </c>
      <c r="E16" s="44" t="s">
        <v>68</v>
      </c>
      <c r="F16" s="44" t="s">
        <v>63</v>
      </c>
      <c r="G16" s="44" t="s">
        <v>65</v>
      </c>
      <c r="H16" s="44" t="s">
        <v>66</v>
      </c>
      <c r="I16" s="44" t="s">
        <v>23</v>
      </c>
      <c r="J16" s="45" t="s">
        <v>69</v>
      </c>
      <c r="K16" s="46">
        <f>K17</f>
        <v>32734.67</v>
      </c>
      <c r="L16" s="65">
        <f t="shared" ref="L16:M16" si="3">L17</f>
        <v>32734.67</v>
      </c>
      <c r="M16" s="46">
        <f t="shared" si="3"/>
        <v>32734.67</v>
      </c>
    </row>
    <row r="17" spans="1:13" ht="79.2" customHeight="1" x14ac:dyDescent="0.25">
      <c r="A17" s="97">
        <f t="shared" si="2"/>
        <v>4</v>
      </c>
      <c r="B17" s="43" t="s">
        <v>22</v>
      </c>
      <c r="C17" s="44" t="s">
        <v>19</v>
      </c>
      <c r="D17" s="44" t="s">
        <v>65</v>
      </c>
      <c r="E17" s="44" t="s">
        <v>68</v>
      </c>
      <c r="F17" s="44" t="s">
        <v>70</v>
      </c>
      <c r="G17" s="44" t="s">
        <v>65</v>
      </c>
      <c r="H17" s="44" t="s">
        <v>66</v>
      </c>
      <c r="I17" s="44" t="s">
        <v>23</v>
      </c>
      <c r="J17" s="47" t="s">
        <v>71</v>
      </c>
      <c r="K17" s="48">
        <v>32734.67</v>
      </c>
      <c r="L17" s="67">
        <v>32734.67</v>
      </c>
      <c r="M17" s="48">
        <v>32734.67</v>
      </c>
    </row>
    <row r="18" spans="1:13" ht="36.75" customHeight="1" x14ac:dyDescent="0.25">
      <c r="A18" s="97">
        <f t="shared" si="2"/>
        <v>5</v>
      </c>
      <c r="B18" s="49" t="s">
        <v>24</v>
      </c>
      <c r="C18" s="49" t="s">
        <v>19</v>
      </c>
      <c r="D18" s="49" t="s">
        <v>72</v>
      </c>
      <c r="E18" s="49" t="s">
        <v>68</v>
      </c>
      <c r="F18" s="49" t="s">
        <v>63</v>
      </c>
      <c r="G18" s="49" t="s">
        <v>65</v>
      </c>
      <c r="H18" s="49" t="s">
        <v>66</v>
      </c>
      <c r="I18" s="49" t="s">
        <v>23</v>
      </c>
      <c r="J18" s="50" t="s">
        <v>73</v>
      </c>
      <c r="K18" s="51">
        <f t="shared" ref="K18:M18" si="4">SUM(K19:K22)</f>
        <v>2112.8999999999996</v>
      </c>
      <c r="L18" s="68">
        <f t="shared" si="4"/>
        <v>2163.1</v>
      </c>
      <c r="M18" s="51">
        <f t="shared" si="4"/>
        <v>2222</v>
      </c>
    </row>
    <row r="19" spans="1:13" ht="135.6" customHeight="1" x14ac:dyDescent="0.25">
      <c r="A19" s="97">
        <f t="shared" si="2"/>
        <v>6</v>
      </c>
      <c r="B19" s="43">
        <v>100</v>
      </c>
      <c r="C19" s="43" t="s">
        <v>19</v>
      </c>
      <c r="D19" s="43" t="s">
        <v>72</v>
      </c>
      <c r="E19" s="43" t="s">
        <v>68</v>
      </c>
      <c r="F19" s="43">
        <v>231</v>
      </c>
      <c r="G19" s="43" t="s">
        <v>65</v>
      </c>
      <c r="H19" s="43" t="s">
        <v>66</v>
      </c>
      <c r="I19" s="43" t="s">
        <v>23</v>
      </c>
      <c r="J19" s="47" t="s">
        <v>178</v>
      </c>
      <c r="K19" s="48">
        <v>955.3</v>
      </c>
      <c r="L19" s="67">
        <v>967.8</v>
      </c>
      <c r="M19" s="48">
        <v>978.3</v>
      </c>
    </row>
    <row r="20" spans="1:13" ht="157.19999999999999" customHeight="1" x14ac:dyDescent="0.25">
      <c r="A20" s="97">
        <f t="shared" si="2"/>
        <v>7</v>
      </c>
      <c r="B20" s="44">
        <v>100</v>
      </c>
      <c r="C20" s="43" t="s">
        <v>19</v>
      </c>
      <c r="D20" s="43" t="s">
        <v>72</v>
      </c>
      <c r="E20" s="43" t="s">
        <v>68</v>
      </c>
      <c r="F20" s="43">
        <v>241</v>
      </c>
      <c r="G20" s="43" t="s">
        <v>65</v>
      </c>
      <c r="H20" s="43" t="s">
        <v>66</v>
      </c>
      <c r="I20" s="43" t="s">
        <v>23</v>
      </c>
      <c r="J20" s="47" t="s">
        <v>180</v>
      </c>
      <c r="K20" s="48">
        <v>5.3</v>
      </c>
      <c r="L20" s="67">
        <v>5.4</v>
      </c>
      <c r="M20" s="48">
        <v>5.7</v>
      </c>
    </row>
    <row r="21" spans="1:13" ht="139.94999999999999" customHeight="1" x14ac:dyDescent="0.25">
      <c r="A21" s="97">
        <f t="shared" si="2"/>
        <v>8</v>
      </c>
      <c r="B21" s="43">
        <v>100</v>
      </c>
      <c r="C21" s="43" t="s">
        <v>19</v>
      </c>
      <c r="D21" s="43" t="s">
        <v>72</v>
      </c>
      <c r="E21" s="43" t="s">
        <v>68</v>
      </c>
      <c r="F21" s="43">
        <v>251</v>
      </c>
      <c r="G21" s="43" t="s">
        <v>65</v>
      </c>
      <c r="H21" s="43" t="s">
        <v>66</v>
      </c>
      <c r="I21" s="43" t="s">
        <v>23</v>
      </c>
      <c r="J21" s="47" t="s">
        <v>179</v>
      </c>
      <c r="K21" s="48">
        <v>1272.0999999999999</v>
      </c>
      <c r="L21" s="67">
        <v>1309.8</v>
      </c>
      <c r="M21" s="48">
        <v>1363.5</v>
      </c>
    </row>
    <row r="22" spans="1:13" ht="132.6" customHeight="1" x14ac:dyDescent="0.25">
      <c r="A22" s="97">
        <f t="shared" si="2"/>
        <v>9</v>
      </c>
      <c r="B22" s="43">
        <v>100</v>
      </c>
      <c r="C22" s="43" t="s">
        <v>19</v>
      </c>
      <c r="D22" s="43" t="s">
        <v>72</v>
      </c>
      <c r="E22" s="43" t="s">
        <v>68</v>
      </c>
      <c r="F22" s="43">
        <v>261</v>
      </c>
      <c r="G22" s="43" t="s">
        <v>65</v>
      </c>
      <c r="H22" s="43" t="s">
        <v>66</v>
      </c>
      <c r="I22" s="43" t="s">
        <v>23</v>
      </c>
      <c r="J22" s="47" t="s">
        <v>181</v>
      </c>
      <c r="K22" s="48">
        <v>-119.8</v>
      </c>
      <c r="L22" s="67">
        <v>-119.9</v>
      </c>
      <c r="M22" s="48">
        <v>-125.5</v>
      </c>
    </row>
    <row r="23" spans="1:13" ht="22.5" customHeight="1" x14ac:dyDescent="0.25">
      <c r="A23" s="97">
        <f t="shared" si="2"/>
        <v>10</v>
      </c>
      <c r="B23" s="39" t="s">
        <v>22</v>
      </c>
      <c r="C23" s="40" t="s">
        <v>19</v>
      </c>
      <c r="D23" s="40" t="s">
        <v>74</v>
      </c>
      <c r="E23" s="40" t="s">
        <v>62</v>
      </c>
      <c r="F23" s="40" t="s">
        <v>63</v>
      </c>
      <c r="G23" s="40" t="s">
        <v>62</v>
      </c>
      <c r="H23" s="40" t="s">
        <v>66</v>
      </c>
      <c r="I23" s="40" t="s">
        <v>63</v>
      </c>
      <c r="J23" s="41" t="s">
        <v>75</v>
      </c>
      <c r="K23" s="51">
        <f>K24</f>
        <v>33.799999999999997</v>
      </c>
      <c r="L23" s="68">
        <f>L24</f>
        <v>33.799999999999997</v>
      </c>
      <c r="M23" s="51">
        <f>M24</f>
        <v>33.799999999999997</v>
      </c>
    </row>
    <row r="24" spans="1:13" ht="18" customHeight="1" x14ac:dyDescent="0.25">
      <c r="A24" s="97">
        <f t="shared" si="2"/>
        <v>11</v>
      </c>
      <c r="B24" s="43" t="s">
        <v>22</v>
      </c>
      <c r="C24" s="44" t="s">
        <v>19</v>
      </c>
      <c r="D24" s="44" t="s">
        <v>74</v>
      </c>
      <c r="E24" s="44" t="s">
        <v>72</v>
      </c>
      <c r="F24" s="44" t="s">
        <v>70</v>
      </c>
      <c r="G24" s="44" t="s">
        <v>65</v>
      </c>
      <c r="H24" s="44" t="s">
        <v>66</v>
      </c>
      <c r="I24" s="44" t="s">
        <v>23</v>
      </c>
      <c r="J24" s="45" t="s">
        <v>76</v>
      </c>
      <c r="K24" s="48">
        <v>33.799999999999997</v>
      </c>
      <c r="L24" s="67">
        <v>33.799999999999997</v>
      </c>
      <c r="M24" s="48">
        <v>33.799999999999997</v>
      </c>
    </row>
    <row r="25" spans="1:13" ht="23.25" customHeight="1" x14ac:dyDescent="0.25">
      <c r="A25" s="97">
        <f t="shared" si="2"/>
        <v>12</v>
      </c>
      <c r="B25" s="39">
        <v>182</v>
      </c>
      <c r="C25" s="40" t="s">
        <v>19</v>
      </c>
      <c r="D25" s="40" t="s">
        <v>77</v>
      </c>
      <c r="E25" s="40" t="s">
        <v>62</v>
      </c>
      <c r="F25" s="40" t="s">
        <v>63</v>
      </c>
      <c r="G25" s="40" t="s">
        <v>62</v>
      </c>
      <c r="H25" s="40" t="s">
        <v>66</v>
      </c>
      <c r="I25" s="40" t="s">
        <v>63</v>
      </c>
      <c r="J25" s="41" t="s">
        <v>78</v>
      </c>
      <c r="K25" s="51">
        <f>K27+K28</f>
        <v>18291.88</v>
      </c>
      <c r="L25" s="68">
        <f>L27+L28</f>
        <v>18291.88</v>
      </c>
      <c r="M25" s="51">
        <f>M27+M28</f>
        <v>18291.88</v>
      </c>
    </row>
    <row r="26" spans="1:13" ht="15.6" x14ac:dyDescent="0.25">
      <c r="A26" s="97">
        <f t="shared" si="2"/>
        <v>13</v>
      </c>
      <c r="B26" s="43">
        <v>182</v>
      </c>
      <c r="C26" s="44" t="s">
        <v>19</v>
      </c>
      <c r="D26" s="44" t="s">
        <v>77</v>
      </c>
      <c r="E26" s="44" t="s">
        <v>65</v>
      </c>
      <c r="F26" s="44" t="s">
        <v>63</v>
      </c>
      <c r="G26" s="44" t="s">
        <v>62</v>
      </c>
      <c r="H26" s="44" t="s">
        <v>66</v>
      </c>
      <c r="I26" s="44" t="s">
        <v>23</v>
      </c>
      <c r="J26" s="41" t="s">
        <v>79</v>
      </c>
      <c r="K26" s="48">
        <f>K27</f>
        <v>3947.8</v>
      </c>
      <c r="L26" s="67">
        <f>L27</f>
        <v>3947.8</v>
      </c>
      <c r="M26" s="48">
        <f>M27</f>
        <v>3947.8</v>
      </c>
    </row>
    <row r="27" spans="1:13" ht="51" customHeight="1" x14ac:dyDescent="0.25">
      <c r="A27" s="97">
        <f t="shared" si="2"/>
        <v>14</v>
      </c>
      <c r="B27" s="43">
        <v>182</v>
      </c>
      <c r="C27" s="44" t="s">
        <v>19</v>
      </c>
      <c r="D27" s="44" t="s">
        <v>77</v>
      </c>
      <c r="E27" s="44" t="s">
        <v>65</v>
      </c>
      <c r="F27" s="44" t="s">
        <v>80</v>
      </c>
      <c r="G27" s="44" t="s">
        <v>20</v>
      </c>
      <c r="H27" s="44" t="s">
        <v>66</v>
      </c>
      <c r="I27" s="44" t="s">
        <v>23</v>
      </c>
      <c r="J27" s="47" t="s">
        <v>134</v>
      </c>
      <c r="K27" s="48">
        <v>3947.8</v>
      </c>
      <c r="L27" s="67">
        <v>3947.8</v>
      </c>
      <c r="M27" s="48">
        <v>3947.8</v>
      </c>
    </row>
    <row r="28" spans="1:13" ht="15.6" x14ac:dyDescent="0.25">
      <c r="A28" s="97">
        <f t="shared" si="2"/>
        <v>15</v>
      </c>
      <c r="B28" s="43">
        <v>182</v>
      </c>
      <c r="C28" s="44" t="s">
        <v>19</v>
      </c>
      <c r="D28" s="44" t="s">
        <v>77</v>
      </c>
      <c r="E28" s="44" t="s">
        <v>77</v>
      </c>
      <c r="F28" s="44" t="s">
        <v>63</v>
      </c>
      <c r="G28" s="44" t="s">
        <v>62</v>
      </c>
      <c r="H28" s="44" t="s">
        <v>66</v>
      </c>
      <c r="I28" s="44" t="s">
        <v>23</v>
      </c>
      <c r="J28" s="41" t="s">
        <v>81</v>
      </c>
      <c r="K28" s="48">
        <f>K29+K31</f>
        <v>14344.080000000002</v>
      </c>
      <c r="L28" s="67">
        <f>L29+L31</f>
        <v>14344.080000000002</v>
      </c>
      <c r="M28" s="48">
        <f>M29+M31</f>
        <v>14344.080000000002</v>
      </c>
    </row>
    <row r="29" spans="1:13" ht="21.75" customHeight="1" x14ac:dyDescent="0.25">
      <c r="A29" s="97">
        <f t="shared" si="2"/>
        <v>16</v>
      </c>
      <c r="B29" s="43">
        <v>182</v>
      </c>
      <c r="C29" s="44" t="s">
        <v>19</v>
      </c>
      <c r="D29" s="44" t="s">
        <v>77</v>
      </c>
      <c r="E29" s="44" t="s">
        <v>77</v>
      </c>
      <c r="F29" s="44" t="s">
        <v>80</v>
      </c>
      <c r="G29" s="44" t="s">
        <v>62</v>
      </c>
      <c r="H29" s="44" t="s">
        <v>66</v>
      </c>
      <c r="I29" s="44" t="s">
        <v>23</v>
      </c>
      <c r="J29" s="47" t="s">
        <v>139</v>
      </c>
      <c r="K29" s="48">
        <f>K30</f>
        <v>10026.700000000001</v>
      </c>
      <c r="L29" s="67">
        <f>L30</f>
        <v>10026.700000000001</v>
      </c>
      <c r="M29" s="48">
        <f>M30</f>
        <v>10026.700000000001</v>
      </c>
    </row>
    <row r="30" spans="1:13" ht="42.75" customHeight="1" x14ac:dyDescent="0.25">
      <c r="A30" s="97">
        <f t="shared" si="2"/>
        <v>17</v>
      </c>
      <c r="B30" s="43">
        <v>182</v>
      </c>
      <c r="C30" s="44" t="s">
        <v>19</v>
      </c>
      <c r="D30" s="44" t="s">
        <v>77</v>
      </c>
      <c r="E30" s="44" t="s">
        <v>77</v>
      </c>
      <c r="F30" s="44" t="s">
        <v>82</v>
      </c>
      <c r="G30" s="44" t="s">
        <v>20</v>
      </c>
      <c r="H30" s="44" t="s">
        <v>66</v>
      </c>
      <c r="I30" s="44" t="s">
        <v>23</v>
      </c>
      <c r="J30" s="47" t="s">
        <v>137</v>
      </c>
      <c r="K30" s="48">
        <v>10026.700000000001</v>
      </c>
      <c r="L30" s="67">
        <v>10026.700000000001</v>
      </c>
      <c r="M30" s="48">
        <v>10026.700000000001</v>
      </c>
    </row>
    <row r="31" spans="1:13" ht="25.5" customHeight="1" x14ac:dyDescent="0.25">
      <c r="A31" s="97">
        <f t="shared" si="2"/>
        <v>18</v>
      </c>
      <c r="B31" s="43">
        <v>182</v>
      </c>
      <c r="C31" s="44" t="s">
        <v>19</v>
      </c>
      <c r="D31" s="44" t="s">
        <v>77</v>
      </c>
      <c r="E31" s="44" t="s">
        <v>77</v>
      </c>
      <c r="F31" s="44" t="s">
        <v>141</v>
      </c>
      <c r="G31" s="44" t="s">
        <v>62</v>
      </c>
      <c r="H31" s="44" t="s">
        <v>66</v>
      </c>
      <c r="I31" s="44" t="s">
        <v>23</v>
      </c>
      <c r="J31" s="47" t="s">
        <v>140</v>
      </c>
      <c r="K31" s="48">
        <f>K32</f>
        <v>4317.38</v>
      </c>
      <c r="L31" s="67">
        <f>L32</f>
        <v>4317.38</v>
      </c>
      <c r="M31" s="48">
        <f>M32</f>
        <v>4317.38</v>
      </c>
    </row>
    <row r="32" spans="1:13" ht="48" customHeight="1" x14ac:dyDescent="0.25">
      <c r="A32" s="97">
        <f t="shared" si="2"/>
        <v>19</v>
      </c>
      <c r="B32" s="43">
        <v>182</v>
      </c>
      <c r="C32" s="44" t="s">
        <v>19</v>
      </c>
      <c r="D32" s="44" t="s">
        <v>77</v>
      </c>
      <c r="E32" s="44" t="s">
        <v>77</v>
      </c>
      <c r="F32" s="44" t="s">
        <v>83</v>
      </c>
      <c r="G32" s="44" t="s">
        <v>20</v>
      </c>
      <c r="H32" s="44" t="s">
        <v>66</v>
      </c>
      <c r="I32" s="44" t="s">
        <v>23</v>
      </c>
      <c r="J32" s="47" t="s">
        <v>138</v>
      </c>
      <c r="K32" s="48">
        <v>4317.38</v>
      </c>
      <c r="L32" s="67">
        <v>4317.38</v>
      </c>
      <c r="M32" s="48">
        <v>4317.38</v>
      </c>
    </row>
    <row r="33" spans="1:14" ht="46.8" x14ac:dyDescent="0.25">
      <c r="A33" s="97">
        <f t="shared" si="2"/>
        <v>20</v>
      </c>
      <c r="B33" s="39">
        <v>0</v>
      </c>
      <c r="C33" s="40" t="s">
        <v>19</v>
      </c>
      <c r="D33" s="40" t="s">
        <v>17</v>
      </c>
      <c r="E33" s="40" t="s">
        <v>62</v>
      </c>
      <c r="F33" s="40" t="s">
        <v>63</v>
      </c>
      <c r="G33" s="40" t="s">
        <v>62</v>
      </c>
      <c r="H33" s="40" t="s">
        <v>66</v>
      </c>
      <c r="I33" s="40" t="s">
        <v>63</v>
      </c>
      <c r="J33" s="52" t="s">
        <v>84</v>
      </c>
      <c r="K33" s="51">
        <f>SUM(K34)</f>
        <v>1615.9</v>
      </c>
      <c r="L33" s="68">
        <f t="shared" ref="L33:M33" si="5">SUM(L34)</f>
        <v>1615.9</v>
      </c>
      <c r="M33" s="51">
        <f t="shared" si="5"/>
        <v>1615.9</v>
      </c>
    </row>
    <row r="34" spans="1:14" ht="101.4" customHeight="1" x14ac:dyDescent="0.25">
      <c r="A34" s="97">
        <f t="shared" si="2"/>
        <v>21</v>
      </c>
      <c r="B34" s="43">
        <v>9</v>
      </c>
      <c r="C34" s="44" t="s">
        <v>19</v>
      </c>
      <c r="D34" s="44" t="s">
        <v>17</v>
      </c>
      <c r="E34" s="44" t="s">
        <v>74</v>
      </c>
      <c r="F34" s="44" t="s">
        <v>63</v>
      </c>
      <c r="G34" s="44" t="s">
        <v>62</v>
      </c>
      <c r="H34" s="44" t="s">
        <v>66</v>
      </c>
      <c r="I34" s="44" t="s">
        <v>18</v>
      </c>
      <c r="J34" s="53" t="s">
        <v>85</v>
      </c>
      <c r="K34" s="48">
        <f>SUM(K35,+K37)</f>
        <v>1615.9</v>
      </c>
      <c r="L34" s="67">
        <f t="shared" ref="L34:M34" si="6">SUM(L35,+L37)</f>
        <v>1615.9</v>
      </c>
      <c r="M34" s="48">
        <f t="shared" si="6"/>
        <v>1615.9</v>
      </c>
    </row>
    <row r="35" spans="1:14" ht="83.4" customHeight="1" x14ac:dyDescent="0.25">
      <c r="A35" s="97">
        <f t="shared" si="2"/>
        <v>22</v>
      </c>
      <c r="B35" s="43">
        <v>9</v>
      </c>
      <c r="C35" s="44" t="s">
        <v>19</v>
      </c>
      <c r="D35" s="44" t="s">
        <v>17</v>
      </c>
      <c r="E35" s="44" t="s">
        <v>74</v>
      </c>
      <c r="F35" s="44" t="s">
        <v>70</v>
      </c>
      <c r="G35" s="44" t="s">
        <v>62</v>
      </c>
      <c r="H35" s="44" t="s">
        <v>66</v>
      </c>
      <c r="I35" s="44" t="s">
        <v>18</v>
      </c>
      <c r="J35" s="47" t="s">
        <v>86</v>
      </c>
      <c r="K35" s="48">
        <f>K36</f>
        <v>1423</v>
      </c>
      <c r="L35" s="67">
        <f>L36</f>
        <v>1423</v>
      </c>
      <c r="M35" s="48">
        <f>M36</f>
        <v>1423</v>
      </c>
    </row>
    <row r="36" spans="1:14" ht="102" customHeight="1" x14ac:dyDescent="0.25">
      <c r="A36" s="97">
        <f t="shared" si="2"/>
        <v>23</v>
      </c>
      <c r="B36" s="43">
        <v>9</v>
      </c>
      <c r="C36" s="44" t="s">
        <v>19</v>
      </c>
      <c r="D36" s="44" t="s">
        <v>17</v>
      </c>
      <c r="E36" s="44" t="s">
        <v>74</v>
      </c>
      <c r="F36" s="44" t="s">
        <v>87</v>
      </c>
      <c r="G36" s="44" t="s">
        <v>20</v>
      </c>
      <c r="H36" s="44" t="s">
        <v>66</v>
      </c>
      <c r="I36" s="44" t="s">
        <v>18</v>
      </c>
      <c r="J36" s="47" t="s">
        <v>135</v>
      </c>
      <c r="K36" s="48">
        <v>1423</v>
      </c>
      <c r="L36" s="67">
        <v>1423</v>
      </c>
      <c r="M36" s="48">
        <v>1423</v>
      </c>
    </row>
    <row r="37" spans="1:14" ht="90" x14ac:dyDescent="0.25">
      <c r="A37" s="97">
        <f t="shared" si="2"/>
        <v>24</v>
      </c>
      <c r="B37" s="43">
        <v>9</v>
      </c>
      <c r="C37" s="44" t="s">
        <v>88</v>
      </c>
      <c r="D37" s="44" t="s">
        <v>17</v>
      </c>
      <c r="E37" s="44" t="s">
        <v>74</v>
      </c>
      <c r="F37" s="44" t="s">
        <v>89</v>
      </c>
      <c r="G37" s="44" t="s">
        <v>62</v>
      </c>
      <c r="H37" s="44" t="s">
        <v>66</v>
      </c>
      <c r="I37" s="44" t="s">
        <v>18</v>
      </c>
      <c r="J37" s="47" t="s">
        <v>90</v>
      </c>
      <c r="K37" s="48">
        <f>K38</f>
        <v>192.9</v>
      </c>
      <c r="L37" s="67">
        <f t="shared" ref="L37:M37" si="7">L38</f>
        <v>192.9</v>
      </c>
      <c r="M37" s="48">
        <f t="shared" si="7"/>
        <v>192.9</v>
      </c>
    </row>
    <row r="38" spans="1:14" ht="85.95" customHeight="1" x14ac:dyDescent="0.25">
      <c r="A38" s="97">
        <f t="shared" si="2"/>
        <v>25</v>
      </c>
      <c r="B38" s="43">
        <v>9</v>
      </c>
      <c r="C38" s="44" t="s">
        <v>88</v>
      </c>
      <c r="D38" s="44" t="s">
        <v>17</v>
      </c>
      <c r="E38" s="44" t="s">
        <v>74</v>
      </c>
      <c r="F38" s="44" t="s">
        <v>91</v>
      </c>
      <c r="G38" s="44" t="s">
        <v>20</v>
      </c>
      <c r="H38" s="44" t="s">
        <v>66</v>
      </c>
      <c r="I38" s="44" t="s">
        <v>18</v>
      </c>
      <c r="J38" s="47" t="s">
        <v>136</v>
      </c>
      <c r="K38" s="48">
        <v>192.9</v>
      </c>
      <c r="L38" s="67">
        <v>192.9</v>
      </c>
      <c r="M38" s="48">
        <v>192.9</v>
      </c>
    </row>
    <row r="39" spans="1:14" ht="15.6" x14ac:dyDescent="0.25">
      <c r="A39" s="97">
        <f t="shared" si="2"/>
        <v>26</v>
      </c>
      <c r="B39" s="39">
        <v>0</v>
      </c>
      <c r="C39" s="40" t="s">
        <v>21</v>
      </c>
      <c r="D39" s="40" t="s">
        <v>62</v>
      </c>
      <c r="E39" s="40" t="s">
        <v>62</v>
      </c>
      <c r="F39" s="40" t="s">
        <v>63</v>
      </c>
      <c r="G39" s="40" t="s">
        <v>62</v>
      </c>
      <c r="H39" s="40" t="s">
        <v>66</v>
      </c>
      <c r="I39" s="40" t="s">
        <v>63</v>
      </c>
      <c r="J39" s="41" t="s">
        <v>92</v>
      </c>
      <c r="K39" s="51">
        <f>K40+K75+K79</f>
        <v>610929.63923000009</v>
      </c>
      <c r="L39" s="68">
        <f>L40+L75</f>
        <v>191397.92322</v>
      </c>
      <c r="M39" s="51">
        <f>M40+M75</f>
        <v>19106.661840000001</v>
      </c>
    </row>
    <row r="40" spans="1:14" ht="45" x14ac:dyDescent="0.25">
      <c r="A40" s="97">
        <f t="shared" si="2"/>
        <v>27</v>
      </c>
      <c r="B40" s="43">
        <v>0</v>
      </c>
      <c r="C40" s="44" t="s">
        <v>21</v>
      </c>
      <c r="D40" s="44" t="s">
        <v>68</v>
      </c>
      <c r="E40" s="44" t="s">
        <v>62</v>
      </c>
      <c r="F40" s="44" t="s">
        <v>63</v>
      </c>
      <c r="G40" s="44" t="s">
        <v>62</v>
      </c>
      <c r="H40" s="44" t="s">
        <v>66</v>
      </c>
      <c r="I40" s="44" t="s">
        <v>63</v>
      </c>
      <c r="J40" s="47" t="s">
        <v>93</v>
      </c>
      <c r="K40" s="48">
        <f>K41+K45+K66+K63</f>
        <v>610985.38296000008</v>
      </c>
      <c r="L40" s="67">
        <f>L41+L45+L67+L64</f>
        <v>189362.77322</v>
      </c>
      <c r="M40" s="48">
        <f>M41+M45+M67+M64</f>
        <v>15928.90184</v>
      </c>
    </row>
    <row r="41" spans="1:14" ht="31.2" x14ac:dyDescent="0.25">
      <c r="A41" s="97">
        <f t="shared" si="2"/>
        <v>28</v>
      </c>
      <c r="B41" s="39">
        <v>0</v>
      </c>
      <c r="C41" s="40" t="s">
        <v>21</v>
      </c>
      <c r="D41" s="40" t="s">
        <v>68</v>
      </c>
      <c r="E41" s="40" t="s">
        <v>25</v>
      </c>
      <c r="F41" s="40" t="s">
        <v>63</v>
      </c>
      <c r="G41" s="40" t="s">
        <v>62</v>
      </c>
      <c r="H41" s="40" t="s">
        <v>66</v>
      </c>
      <c r="I41" s="40" t="s">
        <v>31</v>
      </c>
      <c r="J41" s="52" t="s">
        <v>94</v>
      </c>
      <c r="K41" s="51">
        <f>K42</f>
        <v>2395.2869999999998</v>
      </c>
      <c r="L41" s="68">
        <f t="shared" ref="L41:M43" si="8">L42</f>
        <v>1916.23</v>
      </c>
      <c r="M41" s="51">
        <f t="shared" si="8"/>
        <v>1916.23</v>
      </c>
    </row>
    <row r="42" spans="1:14" ht="15" x14ac:dyDescent="0.25">
      <c r="A42" s="97">
        <f t="shared" si="2"/>
        <v>29</v>
      </c>
      <c r="B42" s="43">
        <v>9</v>
      </c>
      <c r="C42" s="44" t="s">
        <v>21</v>
      </c>
      <c r="D42" s="44" t="s">
        <v>68</v>
      </c>
      <c r="E42" s="44" t="s">
        <v>25</v>
      </c>
      <c r="F42" s="44" t="s">
        <v>95</v>
      </c>
      <c r="G42" s="44" t="s">
        <v>62</v>
      </c>
      <c r="H42" s="44" t="s">
        <v>66</v>
      </c>
      <c r="I42" s="44" t="s">
        <v>31</v>
      </c>
      <c r="J42" s="47" t="s">
        <v>96</v>
      </c>
      <c r="K42" s="48">
        <f>K43</f>
        <v>2395.2869999999998</v>
      </c>
      <c r="L42" s="67">
        <f t="shared" si="8"/>
        <v>1916.23</v>
      </c>
      <c r="M42" s="48">
        <f t="shared" si="8"/>
        <v>1916.23</v>
      </c>
    </row>
    <row r="43" spans="1:14" ht="45" x14ac:dyDescent="0.25">
      <c r="A43" s="97">
        <f t="shared" si="2"/>
        <v>30</v>
      </c>
      <c r="B43" s="43">
        <v>9</v>
      </c>
      <c r="C43" s="44" t="s">
        <v>21</v>
      </c>
      <c r="D43" s="44" t="s">
        <v>68</v>
      </c>
      <c r="E43" s="44" t="s">
        <v>25</v>
      </c>
      <c r="F43" s="44" t="s">
        <v>95</v>
      </c>
      <c r="G43" s="44" t="s">
        <v>20</v>
      </c>
      <c r="H43" s="44" t="s">
        <v>66</v>
      </c>
      <c r="I43" s="44" t="s">
        <v>31</v>
      </c>
      <c r="J43" s="47" t="s">
        <v>112</v>
      </c>
      <c r="K43" s="46">
        <f>K44</f>
        <v>2395.2869999999998</v>
      </c>
      <c r="L43" s="65">
        <f t="shared" si="8"/>
        <v>1916.23</v>
      </c>
      <c r="M43" s="46">
        <f t="shared" si="8"/>
        <v>1916.23</v>
      </c>
    </row>
    <row r="44" spans="1:14" ht="30" x14ac:dyDescent="0.25">
      <c r="A44" s="97">
        <f t="shared" si="2"/>
        <v>31</v>
      </c>
      <c r="B44" s="43">
        <v>9</v>
      </c>
      <c r="C44" s="44" t="s">
        <v>21</v>
      </c>
      <c r="D44" s="44" t="s">
        <v>68</v>
      </c>
      <c r="E44" s="44" t="s">
        <v>25</v>
      </c>
      <c r="F44" s="44" t="s">
        <v>95</v>
      </c>
      <c r="G44" s="44" t="s">
        <v>20</v>
      </c>
      <c r="H44" s="44" t="s">
        <v>97</v>
      </c>
      <c r="I44" s="44" t="s">
        <v>31</v>
      </c>
      <c r="J44" s="47" t="s">
        <v>113</v>
      </c>
      <c r="K44" s="46">
        <v>2395.2869999999998</v>
      </c>
      <c r="L44" s="65">
        <v>1916.23</v>
      </c>
      <c r="M44" s="46">
        <v>1916.23</v>
      </c>
    </row>
    <row r="45" spans="1:14" ht="31.2" x14ac:dyDescent="0.25">
      <c r="A45" s="97">
        <f t="shared" si="2"/>
        <v>32</v>
      </c>
      <c r="B45" s="39">
        <v>0</v>
      </c>
      <c r="C45" s="40" t="s">
        <v>21</v>
      </c>
      <c r="D45" s="40" t="s">
        <v>68</v>
      </c>
      <c r="E45" s="40" t="s">
        <v>34</v>
      </c>
      <c r="F45" s="40" t="s">
        <v>63</v>
      </c>
      <c r="G45" s="40" t="s">
        <v>62</v>
      </c>
      <c r="H45" s="40" t="s">
        <v>66</v>
      </c>
      <c r="I45" s="40" t="s">
        <v>31</v>
      </c>
      <c r="J45" s="52" t="s">
        <v>123</v>
      </c>
      <c r="K45" s="42">
        <f>K46+K48+K52+K50</f>
        <v>597486.42396000004</v>
      </c>
      <c r="L45" s="66">
        <f>L48+L52+L50+L46</f>
        <v>183727.79822</v>
      </c>
      <c r="M45" s="42">
        <f t="shared" ref="M45" si="9">M48+M52+M50</f>
        <v>10293.92684</v>
      </c>
    </row>
    <row r="46" spans="1:14" ht="133.19999999999999" customHeight="1" x14ac:dyDescent="0.25">
      <c r="A46" s="97">
        <f t="shared" si="2"/>
        <v>33</v>
      </c>
      <c r="B46" s="43">
        <v>0</v>
      </c>
      <c r="C46" s="44" t="s">
        <v>21</v>
      </c>
      <c r="D46" s="44" t="s">
        <v>68</v>
      </c>
      <c r="E46" s="44" t="s">
        <v>34</v>
      </c>
      <c r="F46" s="44" t="s">
        <v>128</v>
      </c>
      <c r="G46" s="44" t="s">
        <v>62</v>
      </c>
      <c r="H46" s="44" t="s">
        <v>66</v>
      </c>
      <c r="I46" s="44" t="s">
        <v>31</v>
      </c>
      <c r="J46" s="47" t="s">
        <v>131</v>
      </c>
      <c r="K46" s="46">
        <f>K47</f>
        <v>159028.4</v>
      </c>
      <c r="L46" s="65">
        <f t="shared" ref="L46:L50" si="10">L47</f>
        <v>0</v>
      </c>
      <c r="M46" s="46">
        <f>M47</f>
        <v>0</v>
      </c>
    </row>
    <row r="47" spans="1:14" ht="129.6" customHeight="1" x14ac:dyDescent="0.25">
      <c r="A47" s="97">
        <f t="shared" si="2"/>
        <v>34</v>
      </c>
      <c r="B47" s="43">
        <v>9</v>
      </c>
      <c r="C47" s="44" t="s">
        <v>21</v>
      </c>
      <c r="D47" s="44" t="s">
        <v>68</v>
      </c>
      <c r="E47" s="44" t="s">
        <v>34</v>
      </c>
      <c r="F47" s="44" t="s">
        <v>128</v>
      </c>
      <c r="G47" s="44" t="s">
        <v>20</v>
      </c>
      <c r="H47" s="44" t="s">
        <v>66</v>
      </c>
      <c r="I47" s="44" t="s">
        <v>31</v>
      </c>
      <c r="J47" s="47" t="s">
        <v>132</v>
      </c>
      <c r="K47" s="46">
        <v>159028.4</v>
      </c>
      <c r="L47" s="65">
        <v>0</v>
      </c>
      <c r="M47" s="46">
        <v>0</v>
      </c>
      <c r="N47" s="15"/>
    </row>
    <row r="48" spans="1:14" ht="103.2" customHeight="1" x14ac:dyDescent="0.25">
      <c r="A48" s="97">
        <f t="shared" si="2"/>
        <v>35</v>
      </c>
      <c r="B48" s="43">
        <v>0</v>
      </c>
      <c r="C48" s="44" t="s">
        <v>21</v>
      </c>
      <c r="D48" s="44" t="s">
        <v>68</v>
      </c>
      <c r="E48" s="44" t="s">
        <v>34</v>
      </c>
      <c r="F48" s="44" t="s">
        <v>127</v>
      </c>
      <c r="G48" s="44" t="s">
        <v>62</v>
      </c>
      <c r="H48" s="44" t="s">
        <v>66</v>
      </c>
      <c r="I48" s="44" t="s">
        <v>31</v>
      </c>
      <c r="J48" s="54" t="s">
        <v>130</v>
      </c>
      <c r="K48" s="46">
        <f>K49</f>
        <v>14949.973330000001</v>
      </c>
      <c r="L48" s="65">
        <f t="shared" si="10"/>
        <v>41463.264510000001</v>
      </c>
      <c r="M48" s="46">
        <f>M49</f>
        <v>0</v>
      </c>
    </row>
    <row r="49" spans="1:14" ht="99.6" customHeight="1" x14ac:dyDescent="0.25">
      <c r="A49" s="97">
        <f t="shared" si="2"/>
        <v>36</v>
      </c>
      <c r="B49" s="43">
        <v>9</v>
      </c>
      <c r="C49" s="44" t="s">
        <v>21</v>
      </c>
      <c r="D49" s="44" t="s">
        <v>68</v>
      </c>
      <c r="E49" s="44" t="s">
        <v>34</v>
      </c>
      <c r="F49" s="44" t="s">
        <v>127</v>
      </c>
      <c r="G49" s="44" t="s">
        <v>20</v>
      </c>
      <c r="H49" s="44" t="s">
        <v>66</v>
      </c>
      <c r="I49" s="44" t="s">
        <v>31</v>
      </c>
      <c r="J49" s="47" t="s">
        <v>129</v>
      </c>
      <c r="K49" s="46">
        <v>14949.973330000001</v>
      </c>
      <c r="L49" s="65">
        <v>41463.264510000001</v>
      </c>
      <c r="M49" s="46">
        <v>0</v>
      </c>
      <c r="N49" s="15"/>
    </row>
    <row r="50" spans="1:14" ht="34.950000000000003" customHeight="1" x14ac:dyDescent="0.25">
      <c r="A50" s="97">
        <f t="shared" si="2"/>
        <v>37</v>
      </c>
      <c r="B50" s="43">
        <v>0</v>
      </c>
      <c r="C50" s="44" t="s">
        <v>21</v>
      </c>
      <c r="D50" s="44" t="s">
        <v>68</v>
      </c>
      <c r="E50" s="44" t="s">
        <v>30</v>
      </c>
      <c r="F50" s="44" t="s">
        <v>99</v>
      </c>
      <c r="G50" s="44" t="s">
        <v>62</v>
      </c>
      <c r="H50" s="44" t="s">
        <v>66</v>
      </c>
      <c r="I50" s="44" t="s">
        <v>31</v>
      </c>
      <c r="J50" s="47" t="s">
        <v>114</v>
      </c>
      <c r="K50" s="46">
        <f>K51</f>
        <v>8914.6530000000002</v>
      </c>
      <c r="L50" s="65">
        <f t="shared" si="10"/>
        <v>9264.5337099999997</v>
      </c>
      <c r="M50" s="46">
        <f>M51</f>
        <v>10293.92684</v>
      </c>
    </row>
    <row r="51" spans="1:14" ht="34.5" customHeight="1" x14ac:dyDescent="0.25">
      <c r="A51" s="97">
        <f t="shared" si="2"/>
        <v>38</v>
      </c>
      <c r="B51" s="43">
        <v>9</v>
      </c>
      <c r="C51" s="44" t="s">
        <v>21</v>
      </c>
      <c r="D51" s="44" t="s">
        <v>68</v>
      </c>
      <c r="E51" s="44" t="s">
        <v>30</v>
      </c>
      <c r="F51" s="44" t="s">
        <v>99</v>
      </c>
      <c r="G51" s="44" t="s">
        <v>20</v>
      </c>
      <c r="H51" s="44" t="s">
        <v>66</v>
      </c>
      <c r="I51" s="44" t="s">
        <v>31</v>
      </c>
      <c r="J51" s="47" t="s">
        <v>121</v>
      </c>
      <c r="K51" s="46">
        <v>8914.6530000000002</v>
      </c>
      <c r="L51" s="65">
        <v>9264.5337099999997</v>
      </c>
      <c r="M51" s="46">
        <v>10293.92684</v>
      </c>
      <c r="N51" s="15"/>
    </row>
    <row r="52" spans="1:14" ht="22.5" customHeight="1" x14ac:dyDescent="0.25">
      <c r="A52" s="97">
        <f t="shared" si="2"/>
        <v>39</v>
      </c>
      <c r="B52" s="39">
        <v>9</v>
      </c>
      <c r="C52" s="40" t="s">
        <v>21</v>
      </c>
      <c r="D52" s="40" t="s">
        <v>68</v>
      </c>
      <c r="E52" s="40" t="s">
        <v>26</v>
      </c>
      <c r="F52" s="40" t="s">
        <v>98</v>
      </c>
      <c r="G52" s="40" t="s">
        <v>62</v>
      </c>
      <c r="H52" s="40" t="s">
        <v>66</v>
      </c>
      <c r="I52" s="40" t="s">
        <v>31</v>
      </c>
      <c r="J52" s="52" t="s">
        <v>109</v>
      </c>
      <c r="K52" s="42">
        <f>K53</f>
        <v>414593.39763000002</v>
      </c>
      <c r="L52" s="66">
        <f t="shared" ref="L52:M52" si="11">L53</f>
        <v>133000</v>
      </c>
      <c r="M52" s="42">
        <f t="shared" si="11"/>
        <v>0</v>
      </c>
    </row>
    <row r="53" spans="1:14" ht="20.399999999999999" customHeight="1" x14ac:dyDescent="0.25">
      <c r="A53" s="97">
        <f t="shared" si="2"/>
        <v>40</v>
      </c>
      <c r="B53" s="43">
        <v>9</v>
      </c>
      <c r="C53" s="44" t="s">
        <v>21</v>
      </c>
      <c r="D53" s="44" t="s">
        <v>68</v>
      </c>
      <c r="E53" s="44" t="s">
        <v>26</v>
      </c>
      <c r="F53" s="44" t="s">
        <v>98</v>
      </c>
      <c r="G53" s="44" t="s">
        <v>20</v>
      </c>
      <c r="H53" s="44" t="s">
        <v>66</v>
      </c>
      <c r="I53" s="44" t="s">
        <v>31</v>
      </c>
      <c r="J53" s="47" t="s">
        <v>106</v>
      </c>
      <c r="K53" s="46">
        <f>SUM(K54:K62)</f>
        <v>414593.39763000002</v>
      </c>
      <c r="L53" s="65">
        <f>SUM(L54:L62)</f>
        <v>133000</v>
      </c>
      <c r="M53" s="46">
        <f>SUM(M54:M62)</f>
        <v>0</v>
      </c>
    </row>
    <row r="54" spans="1:14" ht="60" hidden="1" x14ac:dyDescent="0.25">
      <c r="A54" s="97">
        <f t="shared" si="2"/>
        <v>41</v>
      </c>
      <c r="B54" s="43">
        <v>9</v>
      </c>
      <c r="C54" s="44" t="s">
        <v>21</v>
      </c>
      <c r="D54" s="44" t="s">
        <v>68</v>
      </c>
      <c r="E54" s="44" t="s">
        <v>26</v>
      </c>
      <c r="F54" s="44" t="s">
        <v>98</v>
      </c>
      <c r="G54" s="44" t="s">
        <v>20</v>
      </c>
      <c r="H54" s="44" t="s">
        <v>107</v>
      </c>
      <c r="I54" s="44" t="s">
        <v>31</v>
      </c>
      <c r="J54" s="47" t="s">
        <v>115</v>
      </c>
      <c r="K54" s="46">
        <v>0</v>
      </c>
      <c r="L54" s="65">
        <v>0</v>
      </c>
      <c r="M54" s="48">
        <v>0</v>
      </c>
    </row>
    <row r="55" spans="1:14" ht="30" hidden="1" x14ac:dyDescent="0.25">
      <c r="A55" s="97">
        <f t="shared" si="2"/>
        <v>42</v>
      </c>
      <c r="B55" s="43">
        <v>9</v>
      </c>
      <c r="C55" s="44" t="s">
        <v>21</v>
      </c>
      <c r="D55" s="44" t="s">
        <v>68</v>
      </c>
      <c r="E55" s="44" t="s">
        <v>26</v>
      </c>
      <c r="F55" s="44" t="s">
        <v>98</v>
      </c>
      <c r="G55" s="44" t="s">
        <v>20</v>
      </c>
      <c r="H55" s="44" t="s">
        <v>165</v>
      </c>
      <c r="I55" s="44" t="s">
        <v>31</v>
      </c>
      <c r="J55" s="47" t="s">
        <v>166</v>
      </c>
      <c r="K55" s="46">
        <v>0</v>
      </c>
      <c r="L55" s="65">
        <v>0</v>
      </c>
      <c r="M55" s="48">
        <v>0</v>
      </c>
    </row>
    <row r="56" spans="1:14" ht="69" customHeight="1" x14ac:dyDescent="0.25">
      <c r="A56" s="97">
        <f t="shared" si="2"/>
        <v>43</v>
      </c>
      <c r="B56" s="43">
        <v>9</v>
      </c>
      <c r="C56" s="44" t="s">
        <v>21</v>
      </c>
      <c r="D56" s="44" t="s">
        <v>68</v>
      </c>
      <c r="E56" s="44" t="s">
        <v>26</v>
      </c>
      <c r="F56" s="44" t="s">
        <v>98</v>
      </c>
      <c r="G56" s="44" t="s">
        <v>20</v>
      </c>
      <c r="H56" s="44" t="s">
        <v>169</v>
      </c>
      <c r="I56" s="44" t="s">
        <v>31</v>
      </c>
      <c r="J56" s="47" t="s">
        <v>170</v>
      </c>
      <c r="K56" s="46">
        <v>98431.3</v>
      </c>
      <c r="L56" s="65">
        <v>0</v>
      </c>
      <c r="M56" s="48">
        <v>0</v>
      </c>
    </row>
    <row r="57" spans="1:14" s="28" customFormat="1" ht="110.4" customHeight="1" x14ac:dyDescent="0.25">
      <c r="A57" s="97">
        <f t="shared" si="2"/>
        <v>44</v>
      </c>
      <c r="B57" s="43">
        <v>9</v>
      </c>
      <c r="C57" s="44" t="s">
        <v>21</v>
      </c>
      <c r="D57" s="44" t="s">
        <v>68</v>
      </c>
      <c r="E57" s="44" t="s">
        <v>26</v>
      </c>
      <c r="F57" s="44" t="s">
        <v>98</v>
      </c>
      <c r="G57" s="44" t="s">
        <v>20</v>
      </c>
      <c r="H57" s="44" t="s">
        <v>160</v>
      </c>
      <c r="I57" s="44" t="s">
        <v>31</v>
      </c>
      <c r="J57" s="47" t="s">
        <v>161</v>
      </c>
      <c r="K57" s="46">
        <v>6017</v>
      </c>
      <c r="L57" s="65">
        <v>0</v>
      </c>
      <c r="M57" s="46">
        <v>0</v>
      </c>
    </row>
    <row r="58" spans="1:14" ht="12" hidden="1" customHeight="1" x14ac:dyDescent="0.25">
      <c r="A58" s="97">
        <f t="shared" si="2"/>
        <v>45</v>
      </c>
      <c r="B58" s="43">
        <v>9</v>
      </c>
      <c r="C58" s="44" t="s">
        <v>21</v>
      </c>
      <c r="D58" s="44" t="s">
        <v>68</v>
      </c>
      <c r="E58" s="44" t="s">
        <v>26</v>
      </c>
      <c r="F58" s="44" t="s">
        <v>98</v>
      </c>
      <c r="G58" s="44" t="s">
        <v>20</v>
      </c>
      <c r="H58" s="44" t="s">
        <v>108</v>
      </c>
      <c r="I58" s="44" t="s">
        <v>31</v>
      </c>
      <c r="J58" s="47" t="s">
        <v>116</v>
      </c>
      <c r="K58" s="46">
        <v>0</v>
      </c>
      <c r="L58" s="65">
        <v>0</v>
      </c>
      <c r="M58" s="48">
        <v>0</v>
      </c>
    </row>
    <row r="59" spans="1:14" ht="64.95" customHeight="1" x14ac:dyDescent="0.25">
      <c r="A59" s="97">
        <f t="shared" si="2"/>
        <v>46</v>
      </c>
      <c r="B59" s="43">
        <v>9</v>
      </c>
      <c r="C59" s="44" t="s">
        <v>21</v>
      </c>
      <c r="D59" s="44" t="s">
        <v>68</v>
      </c>
      <c r="E59" s="44" t="s">
        <v>26</v>
      </c>
      <c r="F59" s="44" t="s">
        <v>98</v>
      </c>
      <c r="G59" s="44" t="s">
        <v>20</v>
      </c>
      <c r="H59" s="44" t="s">
        <v>108</v>
      </c>
      <c r="I59" s="44" t="s">
        <v>31</v>
      </c>
      <c r="J59" s="47" t="s">
        <v>116</v>
      </c>
      <c r="K59" s="46">
        <v>16979.3</v>
      </c>
      <c r="L59" s="65">
        <v>0</v>
      </c>
      <c r="M59" s="48">
        <v>0</v>
      </c>
    </row>
    <row r="60" spans="1:14" ht="180" customHeight="1" x14ac:dyDescent="0.25">
      <c r="A60" s="97">
        <f t="shared" si="2"/>
        <v>47</v>
      </c>
      <c r="B60" s="43">
        <v>9</v>
      </c>
      <c r="C60" s="44" t="s">
        <v>21</v>
      </c>
      <c r="D60" s="44" t="s">
        <v>68</v>
      </c>
      <c r="E60" s="44" t="s">
        <v>26</v>
      </c>
      <c r="F60" s="44" t="s">
        <v>98</v>
      </c>
      <c r="G60" s="44" t="s">
        <v>20</v>
      </c>
      <c r="H60" s="44" t="s">
        <v>174</v>
      </c>
      <c r="I60" s="44" t="s">
        <v>31</v>
      </c>
      <c r="J60" s="55" t="s">
        <v>175</v>
      </c>
      <c r="K60" s="46">
        <v>29040.5</v>
      </c>
      <c r="L60" s="65">
        <v>0</v>
      </c>
      <c r="M60" s="48">
        <v>0</v>
      </c>
    </row>
    <row r="61" spans="1:14" ht="126" customHeight="1" x14ac:dyDescent="0.25">
      <c r="A61" s="97">
        <f t="shared" si="2"/>
        <v>48</v>
      </c>
      <c r="B61" s="43">
        <v>9</v>
      </c>
      <c r="C61" s="44" t="s">
        <v>21</v>
      </c>
      <c r="D61" s="44" t="s">
        <v>68</v>
      </c>
      <c r="E61" s="44" t="s">
        <v>26</v>
      </c>
      <c r="F61" s="44" t="s">
        <v>98</v>
      </c>
      <c r="G61" s="44" t="s">
        <v>20</v>
      </c>
      <c r="H61" s="44" t="s">
        <v>176</v>
      </c>
      <c r="I61" s="44" t="s">
        <v>31</v>
      </c>
      <c r="J61" s="56" t="s">
        <v>177</v>
      </c>
      <c r="K61" s="46">
        <v>71053.448629999999</v>
      </c>
      <c r="L61" s="65">
        <v>0</v>
      </c>
      <c r="M61" s="48">
        <v>0</v>
      </c>
    </row>
    <row r="62" spans="1:14" ht="40.950000000000003" customHeight="1" x14ac:dyDescent="0.25">
      <c r="A62" s="97">
        <f t="shared" si="2"/>
        <v>49</v>
      </c>
      <c r="B62" s="43">
        <v>9</v>
      </c>
      <c r="C62" s="44" t="s">
        <v>21</v>
      </c>
      <c r="D62" s="44" t="s">
        <v>68</v>
      </c>
      <c r="E62" s="44" t="s">
        <v>26</v>
      </c>
      <c r="F62" s="44" t="s">
        <v>98</v>
      </c>
      <c r="G62" s="44" t="s">
        <v>20</v>
      </c>
      <c r="H62" s="44" t="s">
        <v>117</v>
      </c>
      <c r="I62" s="44" t="s">
        <v>31</v>
      </c>
      <c r="J62" s="47" t="s">
        <v>118</v>
      </c>
      <c r="K62" s="46">
        <v>193071.84899999999</v>
      </c>
      <c r="L62" s="65">
        <v>133000</v>
      </c>
      <c r="M62" s="46">
        <v>0</v>
      </c>
    </row>
    <row r="63" spans="1:14" ht="32.25" customHeight="1" x14ac:dyDescent="0.25">
      <c r="A63" s="97">
        <f t="shared" si="2"/>
        <v>50</v>
      </c>
      <c r="B63" s="39">
        <v>9</v>
      </c>
      <c r="C63" s="40" t="s">
        <v>21</v>
      </c>
      <c r="D63" s="40" t="s">
        <v>68</v>
      </c>
      <c r="E63" s="40" t="s">
        <v>27</v>
      </c>
      <c r="F63" s="40" t="s">
        <v>100</v>
      </c>
      <c r="G63" s="40" t="s">
        <v>62</v>
      </c>
      <c r="H63" s="40" t="s">
        <v>66</v>
      </c>
      <c r="I63" s="40" t="s">
        <v>31</v>
      </c>
      <c r="J63" s="57" t="s">
        <v>133</v>
      </c>
      <c r="K63" s="42">
        <f>K64</f>
        <v>97.506</v>
      </c>
      <c r="L63" s="66">
        <f>L64</f>
        <v>94.474000000000004</v>
      </c>
      <c r="M63" s="42">
        <f>M64</f>
        <v>94.474000000000004</v>
      </c>
    </row>
    <row r="64" spans="1:14" ht="38.25" customHeight="1" x14ac:dyDescent="0.25">
      <c r="A64" s="97">
        <f t="shared" si="2"/>
        <v>51</v>
      </c>
      <c r="B64" s="43">
        <v>9</v>
      </c>
      <c r="C64" s="44" t="s">
        <v>21</v>
      </c>
      <c r="D64" s="44" t="s">
        <v>68</v>
      </c>
      <c r="E64" s="44" t="s">
        <v>27</v>
      </c>
      <c r="F64" s="44" t="s">
        <v>100</v>
      </c>
      <c r="G64" s="44" t="s">
        <v>20</v>
      </c>
      <c r="H64" s="44" t="s">
        <v>66</v>
      </c>
      <c r="I64" s="44" t="s">
        <v>31</v>
      </c>
      <c r="J64" s="58" t="s">
        <v>111</v>
      </c>
      <c r="K64" s="46">
        <f>K65</f>
        <v>97.506</v>
      </c>
      <c r="L64" s="65">
        <f t="shared" ref="L64:M64" si="12">L65</f>
        <v>94.474000000000004</v>
      </c>
      <c r="M64" s="46">
        <f t="shared" si="12"/>
        <v>94.474000000000004</v>
      </c>
    </row>
    <row r="65" spans="1:13" ht="75" x14ac:dyDescent="0.25">
      <c r="A65" s="97">
        <f t="shared" si="2"/>
        <v>52</v>
      </c>
      <c r="B65" s="43">
        <v>9</v>
      </c>
      <c r="C65" s="44" t="s">
        <v>21</v>
      </c>
      <c r="D65" s="44" t="s">
        <v>68</v>
      </c>
      <c r="E65" s="44" t="s">
        <v>27</v>
      </c>
      <c r="F65" s="44" t="s">
        <v>100</v>
      </c>
      <c r="G65" s="44" t="s">
        <v>20</v>
      </c>
      <c r="H65" s="44" t="s">
        <v>101</v>
      </c>
      <c r="I65" s="44" t="s">
        <v>31</v>
      </c>
      <c r="J65" s="58" t="s">
        <v>122</v>
      </c>
      <c r="K65" s="46">
        <v>97.506</v>
      </c>
      <c r="L65" s="65">
        <v>94.474000000000004</v>
      </c>
      <c r="M65" s="46">
        <v>94.474000000000004</v>
      </c>
    </row>
    <row r="66" spans="1:13" ht="22.5" customHeight="1" x14ac:dyDescent="0.25">
      <c r="A66" s="97">
        <f t="shared" si="2"/>
        <v>53</v>
      </c>
      <c r="B66" s="39">
        <v>0</v>
      </c>
      <c r="C66" s="40" t="s">
        <v>21</v>
      </c>
      <c r="D66" s="40" t="s">
        <v>68</v>
      </c>
      <c r="E66" s="40" t="s">
        <v>154</v>
      </c>
      <c r="F66" s="40" t="s">
        <v>63</v>
      </c>
      <c r="G66" s="40" t="s">
        <v>62</v>
      </c>
      <c r="H66" s="40" t="s">
        <v>66</v>
      </c>
      <c r="I66" s="40" t="s">
        <v>31</v>
      </c>
      <c r="J66" s="57" t="s">
        <v>153</v>
      </c>
      <c r="K66" s="42">
        <f>K67</f>
        <v>11006.166000000001</v>
      </c>
      <c r="L66" s="66">
        <f t="shared" ref="L66:M66" si="13">L67</f>
        <v>3624.2710000000002</v>
      </c>
      <c r="M66" s="42">
        <f t="shared" si="13"/>
        <v>3624.2710000000002</v>
      </c>
    </row>
    <row r="67" spans="1:13" ht="31.2" x14ac:dyDescent="0.25">
      <c r="A67" s="97">
        <f t="shared" si="2"/>
        <v>54</v>
      </c>
      <c r="B67" s="39">
        <v>9</v>
      </c>
      <c r="C67" s="40" t="s">
        <v>21</v>
      </c>
      <c r="D67" s="40" t="s">
        <v>68</v>
      </c>
      <c r="E67" s="40" t="s">
        <v>28</v>
      </c>
      <c r="F67" s="40" t="s">
        <v>98</v>
      </c>
      <c r="G67" s="40" t="s">
        <v>62</v>
      </c>
      <c r="H67" s="40" t="s">
        <v>66</v>
      </c>
      <c r="I67" s="40" t="s">
        <v>31</v>
      </c>
      <c r="J67" s="52" t="s">
        <v>110</v>
      </c>
      <c r="K67" s="42">
        <f>K68</f>
        <v>11006.166000000001</v>
      </c>
      <c r="L67" s="66">
        <f t="shared" ref="L67:M67" si="14">L68</f>
        <v>3624.2710000000002</v>
      </c>
      <c r="M67" s="42">
        <f t="shared" si="14"/>
        <v>3624.2710000000002</v>
      </c>
    </row>
    <row r="68" spans="1:13" ht="32.4" customHeight="1" x14ac:dyDescent="0.25">
      <c r="A68" s="97">
        <f t="shared" si="2"/>
        <v>55</v>
      </c>
      <c r="B68" s="43">
        <v>9</v>
      </c>
      <c r="C68" s="44" t="s">
        <v>21</v>
      </c>
      <c r="D68" s="44" t="s">
        <v>68</v>
      </c>
      <c r="E68" s="44" t="s">
        <v>28</v>
      </c>
      <c r="F68" s="44" t="s">
        <v>98</v>
      </c>
      <c r="G68" s="44" t="s">
        <v>20</v>
      </c>
      <c r="H68" s="44" t="s">
        <v>66</v>
      </c>
      <c r="I68" s="44" t="s">
        <v>31</v>
      </c>
      <c r="J68" s="47" t="s">
        <v>119</v>
      </c>
      <c r="K68" s="46">
        <f>SUM(K69:K74)</f>
        <v>11006.166000000001</v>
      </c>
      <c r="L68" s="65">
        <f>SUM(L69:L73)</f>
        <v>3624.2710000000002</v>
      </c>
      <c r="M68" s="46">
        <f>SUM(M69:M73)</f>
        <v>3624.2710000000002</v>
      </c>
    </row>
    <row r="69" spans="1:13" ht="54" customHeight="1" x14ac:dyDescent="0.25">
      <c r="A69" s="97">
        <f t="shared" si="2"/>
        <v>56</v>
      </c>
      <c r="B69" s="43">
        <v>9</v>
      </c>
      <c r="C69" s="44" t="s">
        <v>21</v>
      </c>
      <c r="D69" s="44" t="s">
        <v>68</v>
      </c>
      <c r="E69" s="44" t="s">
        <v>28</v>
      </c>
      <c r="F69" s="44" t="s">
        <v>98</v>
      </c>
      <c r="G69" s="44" t="s">
        <v>20</v>
      </c>
      <c r="H69" s="44" t="s">
        <v>165</v>
      </c>
      <c r="I69" s="44" t="s">
        <v>31</v>
      </c>
      <c r="J69" s="47" t="s">
        <v>167</v>
      </c>
      <c r="K69" s="46">
        <v>1360</v>
      </c>
      <c r="L69" s="65">
        <v>1360</v>
      </c>
      <c r="M69" s="46">
        <v>1360</v>
      </c>
    </row>
    <row r="70" spans="1:13" ht="64.2" customHeight="1" x14ac:dyDescent="0.25">
      <c r="A70" s="97">
        <f t="shared" si="2"/>
        <v>57</v>
      </c>
      <c r="B70" s="43">
        <v>9</v>
      </c>
      <c r="C70" s="44" t="s">
        <v>21</v>
      </c>
      <c r="D70" s="44" t="s">
        <v>68</v>
      </c>
      <c r="E70" s="44" t="s">
        <v>28</v>
      </c>
      <c r="F70" s="44" t="s">
        <v>98</v>
      </c>
      <c r="G70" s="44" t="s">
        <v>20</v>
      </c>
      <c r="H70" s="44" t="s">
        <v>187</v>
      </c>
      <c r="I70" s="44" t="s">
        <v>31</v>
      </c>
      <c r="J70" s="59" t="s">
        <v>190</v>
      </c>
      <c r="K70" s="46">
        <v>1570.57</v>
      </c>
      <c r="L70" s="65">
        <v>0</v>
      </c>
      <c r="M70" s="46">
        <v>0</v>
      </c>
    </row>
    <row r="71" spans="1:13" ht="50.4" customHeight="1" x14ac:dyDescent="0.25">
      <c r="A71" s="97">
        <f t="shared" si="2"/>
        <v>58</v>
      </c>
      <c r="B71" s="43">
        <v>9</v>
      </c>
      <c r="C71" s="44" t="s">
        <v>21</v>
      </c>
      <c r="D71" s="44" t="s">
        <v>68</v>
      </c>
      <c r="E71" s="44" t="s">
        <v>28</v>
      </c>
      <c r="F71" s="44" t="s">
        <v>98</v>
      </c>
      <c r="G71" s="44" t="s">
        <v>20</v>
      </c>
      <c r="H71" s="44" t="s">
        <v>182</v>
      </c>
      <c r="I71" s="44" t="s">
        <v>31</v>
      </c>
      <c r="J71" s="47" t="s">
        <v>183</v>
      </c>
      <c r="K71" s="46">
        <v>238.524</v>
      </c>
      <c r="L71" s="65">
        <v>0</v>
      </c>
      <c r="M71" s="46">
        <v>0</v>
      </c>
    </row>
    <row r="72" spans="1:13" ht="51" customHeight="1" x14ac:dyDescent="0.25">
      <c r="A72" s="97">
        <f t="shared" si="2"/>
        <v>59</v>
      </c>
      <c r="B72" s="43">
        <v>9</v>
      </c>
      <c r="C72" s="44" t="s">
        <v>21</v>
      </c>
      <c r="D72" s="44" t="s">
        <v>68</v>
      </c>
      <c r="E72" s="44" t="s">
        <v>28</v>
      </c>
      <c r="F72" s="44" t="s">
        <v>98</v>
      </c>
      <c r="G72" s="44" t="s">
        <v>20</v>
      </c>
      <c r="H72" s="44" t="s">
        <v>120</v>
      </c>
      <c r="I72" s="44" t="s">
        <v>31</v>
      </c>
      <c r="J72" s="47" t="s">
        <v>164</v>
      </c>
      <c r="K72" s="46">
        <v>6386.5209999999997</v>
      </c>
      <c r="L72" s="65">
        <v>870.9</v>
      </c>
      <c r="M72" s="46">
        <v>870.9</v>
      </c>
    </row>
    <row r="73" spans="1:13" ht="65.400000000000006" customHeight="1" x14ac:dyDescent="0.25">
      <c r="A73" s="97">
        <f t="shared" si="2"/>
        <v>60</v>
      </c>
      <c r="B73" s="64">
        <v>9</v>
      </c>
      <c r="C73" s="69" t="s">
        <v>21</v>
      </c>
      <c r="D73" s="69" t="s">
        <v>68</v>
      </c>
      <c r="E73" s="69" t="s">
        <v>28</v>
      </c>
      <c r="F73" s="69" t="s">
        <v>98</v>
      </c>
      <c r="G73" s="69" t="s">
        <v>20</v>
      </c>
      <c r="H73" s="69" t="s">
        <v>162</v>
      </c>
      <c r="I73" s="69" t="s">
        <v>31</v>
      </c>
      <c r="J73" s="59" t="s">
        <v>163</v>
      </c>
      <c r="K73" s="48">
        <v>1393.3710000000001</v>
      </c>
      <c r="L73" s="65">
        <v>1393.3710000000001</v>
      </c>
      <c r="M73" s="46">
        <v>1393.3710000000001</v>
      </c>
    </row>
    <row r="74" spans="1:13" ht="65.400000000000006" customHeight="1" x14ac:dyDescent="0.25">
      <c r="A74" s="97">
        <f t="shared" si="2"/>
        <v>61</v>
      </c>
      <c r="B74" s="64">
        <v>9</v>
      </c>
      <c r="C74" s="69" t="s">
        <v>21</v>
      </c>
      <c r="D74" s="69" t="s">
        <v>68</v>
      </c>
      <c r="E74" s="69" t="s">
        <v>28</v>
      </c>
      <c r="F74" s="69" t="s">
        <v>98</v>
      </c>
      <c r="G74" s="69" t="s">
        <v>20</v>
      </c>
      <c r="H74" s="69" t="s">
        <v>188</v>
      </c>
      <c r="I74" s="69" t="s">
        <v>31</v>
      </c>
      <c r="J74" s="59" t="s">
        <v>189</v>
      </c>
      <c r="K74" s="48">
        <v>57.18</v>
      </c>
      <c r="L74" s="65">
        <v>0</v>
      </c>
      <c r="M74" s="46">
        <v>0</v>
      </c>
    </row>
    <row r="75" spans="1:13" ht="34.5" customHeight="1" x14ac:dyDescent="0.25">
      <c r="A75" s="97">
        <f t="shared" si="2"/>
        <v>62</v>
      </c>
      <c r="B75" s="39">
        <v>0</v>
      </c>
      <c r="C75" s="40" t="s">
        <v>21</v>
      </c>
      <c r="D75" s="40" t="s">
        <v>102</v>
      </c>
      <c r="E75" s="40" t="s">
        <v>62</v>
      </c>
      <c r="F75" s="40" t="s">
        <v>63</v>
      </c>
      <c r="G75" s="40" t="s">
        <v>62</v>
      </c>
      <c r="H75" s="40" t="s">
        <v>66</v>
      </c>
      <c r="I75" s="40" t="s">
        <v>63</v>
      </c>
      <c r="J75" s="52" t="s">
        <v>103</v>
      </c>
      <c r="K75" s="51">
        <f>K76</f>
        <v>83.656689999999998</v>
      </c>
      <c r="L75" s="68">
        <f t="shared" ref="L75:M75" si="15">L76</f>
        <v>2035.15</v>
      </c>
      <c r="M75" s="51">
        <f t="shared" si="15"/>
        <v>3177.76</v>
      </c>
    </row>
    <row r="76" spans="1:13" ht="21" customHeight="1" x14ac:dyDescent="0.25">
      <c r="A76" s="97">
        <f t="shared" si="2"/>
        <v>63</v>
      </c>
      <c r="B76" s="43">
        <v>9</v>
      </c>
      <c r="C76" s="44" t="s">
        <v>21</v>
      </c>
      <c r="D76" s="44" t="s">
        <v>102</v>
      </c>
      <c r="E76" s="44" t="s">
        <v>74</v>
      </c>
      <c r="F76" s="44" t="s">
        <v>63</v>
      </c>
      <c r="G76" s="44" t="s">
        <v>20</v>
      </c>
      <c r="H76" s="44" t="s">
        <v>66</v>
      </c>
      <c r="I76" s="44" t="s">
        <v>31</v>
      </c>
      <c r="J76" s="47" t="s">
        <v>124</v>
      </c>
      <c r="K76" s="48">
        <f>K77</f>
        <v>83.656689999999998</v>
      </c>
      <c r="L76" s="67">
        <f>L77+L78</f>
        <v>2035.15</v>
      </c>
      <c r="M76" s="48">
        <f>M77+M78</f>
        <v>3177.76</v>
      </c>
    </row>
    <row r="77" spans="1:13" ht="68.400000000000006" customHeight="1" x14ac:dyDescent="0.25">
      <c r="A77" s="97">
        <f t="shared" si="2"/>
        <v>64</v>
      </c>
      <c r="B77" s="43">
        <v>9</v>
      </c>
      <c r="C77" s="44" t="s">
        <v>21</v>
      </c>
      <c r="D77" s="44" t="s">
        <v>102</v>
      </c>
      <c r="E77" s="44" t="s">
        <v>74</v>
      </c>
      <c r="F77" s="44" t="s">
        <v>89</v>
      </c>
      <c r="G77" s="44" t="s">
        <v>20</v>
      </c>
      <c r="H77" s="44" t="s">
        <v>142</v>
      </c>
      <c r="I77" s="44" t="s">
        <v>31</v>
      </c>
      <c r="J77" s="47" t="s">
        <v>143</v>
      </c>
      <c r="K77" s="48">
        <v>83.656689999999998</v>
      </c>
      <c r="L77" s="67">
        <v>0</v>
      </c>
      <c r="M77" s="48">
        <v>0</v>
      </c>
    </row>
    <row r="78" spans="1:13" ht="39" customHeight="1" x14ac:dyDescent="0.25">
      <c r="A78" s="97">
        <f t="shared" si="2"/>
        <v>65</v>
      </c>
      <c r="B78" s="43">
        <v>9</v>
      </c>
      <c r="C78" s="44" t="s">
        <v>21</v>
      </c>
      <c r="D78" s="44" t="s">
        <v>102</v>
      </c>
      <c r="E78" s="44" t="s">
        <v>74</v>
      </c>
      <c r="F78" s="44" t="s">
        <v>80</v>
      </c>
      <c r="G78" s="44" t="s">
        <v>20</v>
      </c>
      <c r="H78" s="44" t="s">
        <v>66</v>
      </c>
      <c r="I78" s="44" t="s">
        <v>31</v>
      </c>
      <c r="J78" s="47" t="s">
        <v>144</v>
      </c>
      <c r="K78" s="60">
        <v>0</v>
      </c>
      <c r="L78" s="65">
        <v>2035.15</v>
      </c>
      <c r="M78" s="60">
        <f>3177.76</f>
        <v>3177.76</v>
      </c>
    </row>
    <row r="79" spans="1:13" ht="50.4" customHeight="1" x14ac:dyDescent="0.25">
      <c r="A79" s="97">
        <f t="shared" si="2"/>
        <v>66</v>
      </c>
      <c r="B79" s="39">
        <v>0</v>
      </c>
      <c r="C79" s="40" t="s">
        <v>21</v>
      </c>
      <c r="D79" s="40" t="s">
        <v>168</v>
      </c>
      <c r="E79" s="40" t="s">
        <v>62</v>
      </c>
      <c r="F79" s="40" t="s">
        <v>63</v>
      </c>
      <c r="G79" s="40" t="s">
        <v>62</v>
      </c>
      <c r="H79" s="40" t="s">
        <v>66</v>
      </c>
      <c r="I79" s="40" t="s">
        <v>63</v>
      </c>
      <c r="J79" s="47" t="s">
        <v>184</v>
      </c>
      <c r="K79" s="61">
        <f>K80</f>
        <v>-139.40042</v>
      </c>
      <c r="L79" s="66">
        <v>0</v>
      </c>
      <c r="M79" s="61">
        <v>0</v>
      </c>
    </row>
    <row r="80" spans="1:13" ht="51" customHeight="1" x14ac:dyDescent="0.25">
      <c r="A80" s="97">
        <f t="shared" ref="A80:A82" si="16">A79+1</f>
        <v>67</v>
      </c>
      <c r="B80" s="43">
        <v>0</v>
      </c>
      <c r="C80" s="44" t="s">
        <v>21</v>
      </c>
      <c r="D80" s="44" t="s">
        <v>168</v>
      </c>
      <c r="E80" s="44" t="s">
        <v>62</v>
      </c>
      <c r="F80" s="44" t="s">
        <v>63</v>
      </c>
      <c r="G80" s="44" t="s">
        <v>20</v>
      </c>
      <c r="H80" s="44" t="s">
        <v>66</v>
      </c>
      <c r="I80" s="44" t="s">
        <v>31</v>
      </c>
      <c r="J80" s="47" t="s">
        <v>172</v>
      </c>
      <c r="K80" s="60">
        <f>K81</f>
        <v>-139.40042</v>
      </c>
      <c r="L80" s="65">
        <v>0</v>
      </c>
      <c r="M80" s="60">
        <v>0</v>
      </c>
    </row>
    <row r="81" spans="1:13" ht="46.95" customHeight="1" x14ac:dyDescent="0.25">
      <c r="A81" s="97">
        <f t="shared" si="16"/>
        <v>68</v>
      </c>
      <c r="B81" s="43">
        <v>9</v>
      </c>
      <c r="C81" s="44" t="s">
        <v>21</v>
      </c>
      <c r="D81" s="44" t="s">
        <v>168</v>
      </c>
      <c r="E81" s="44" t="s">
        <v>171</v>
      </c>
      <c r="F81" s="44" t="s">
        <v>70</v>
      </c>
      <c r="G81" s="44" t="s">
        <v>20</v>
      </c>
      <c r="H81" s="44" t="s">
        <v>66</v>
      </c>
      <c r="I81" s="44" t="s">
        <v>31</v>
      </c>
      <c r="J81" s="47" t="s">
        <v>173</v>
      </c>
      <c r="K81" s="60">
        <v>-139.40042</v>
      </c>
      <c r="L81" s="65">
        <v>0</v>
      </c>
      <c r="M81" s="60">
        <v>0</v>
      </c>
    </row>
    <row r="82" spans="1:13" ht="15.6" x14ac:dyDescent="0.25">
      <c r="A82" s="97">
        <f t="shared" si="16"/>
        <v>69</v>
      </c>
      <c r="B82" s="39">
        <v>0</v>
      </c>
      <c r="C82" s="40" t="s">
        <v>104</v>
      </c>
      <c r="D82" s="40" t="s">
        <v>62</v>
      </c>
      <c r="E82" s="40" t="s">
        <v>62</v>
      </c>
      <c r="F82" s="40" t="s">
        <v>63</v>
      </c>
      <c r="G82" s="40" t="s">
        <v>62</v>
      </c>
      <c r="H82" s="40" t="s">
        <v>66</v>
      </c>
      <c r="I82" s="40" t="s">
        <v>63</v>
      </c>
      <c r="J82" s="62" t="s">
        <v>105</v>
      </c>
      <c r="K82" s="46">
        <f>K39+K14</f>
        <v>665718.78923000011</v>
      </c>
      <c r="L82" s="65">
        <f>L39+L14</f>
        <v>246237.27322</v>
      </c>
      <c r="M82" s="46">
        <f>M39+M14</f>
        <v>74004.911840000015</v>
      </c>
    </row>
    <row r="83" spans="1:13" x14ac:dyDescent="0.25">
      <c r="K83" s="21"/>
    </row>
    <row r="84" spans="1:13" x14ac:dyDescent="0.25">
      <c r="K84" s="21"/>
    </row>
    <row r="85" spans="1:13" x14ac:dyDescent="0.25">
      <c r="K85" s="21"/>
    </row>
    <row r="86" spans="1:13" x14ac:dyDescent="0.25">
      <c r="K86" s="21"/>
    </row>
    <row r="87" spans="1:13" x14ac:dyDescent="0.25">
      <c r="K87" s="21"/>
    </row>
    <row r="88" spans="1:13" x14ac:dyDescent="0.25">
      <c r="K88" s="21"/>
    </row>
    <row r="89" spans="1:13" x14ac:dyDescent="0.25">
      <c r="K89" s="21"/>
    </row>
    <row r="90" spans="1:13" x14ac:dyDescent="0.25">
      <c r="K90" s="21"/>
    </row>
    <row r="91" spans="1:13" x14ac:dyDescent="0.25">
      <c r="K91" s="21"/>
    </row>
  </sheetData>
  <mergeCells count="14">
    <mergeCell ref="A11:A12"/>
    <mergeCell ref="B11:I11"/>
    <mergeCell ref="J11:J12"/>
    <mergeCell ref="J1:M1"/>
    <mergeCell ref="J2:M2"/>
    <mergeCell ref="J3:M3"/>
    <mergeCell ref="A9:M9"/>
    <mergeCell ref="L10:M10"/>
    <mergeCell ref="K11:K12"/>
    <mergeCell ref="L11:L12"/>
    <mergeCell ref="M11:M12"/>
    <mergeCell ref="K5:M5"/>
    <mergeCell ref="K6:M6"/>
    <mergeCell ref="K7:M7"/>
  </mergeCells>
  <printOptions horizontalCentered="1"/>
  <pageMargins left="0.78740157480314965" right="0.39370078740157483" top="0.39370078740157483" bottom="0" header="0" footer="0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9"/>
  <sheetViews>
    <sheetView topLeftCell="A7" zoomScaleNormal="100" zoomScaleSheetLayoutView="120" workbookViewId="0">
      <selection activeCell="D27" sqref="D27"/>
    </sheetView>
  </sheetViews>
  <sheetFormatPr defaultColWidth="9.109375" defaultRowHeight="13.2" x14ac:dyDescent="0.25"/>
  <cols>
    <col min="1" max="1" width="3.88671875" style="1" customWidth="1"/>
    <col min="2" max="2" width="25.109375" style="1" customWidth="1"/>
    <col min="3" max="3" width="29" style="1" customWidth="1"/>
    <col min="4" max="4" width="15.33203125" style="1" customWidth="1"/>
    <col min="5" max="5" width="16.88671875" style="1" customWidth="1"/>
    <col min="6" max="6" width="14.33203125" style="1" customWidth="1"/>
    <col min="7" max="7" width="10.5546875" style="1" bestFit="1" customWidth="1"/>
    <col min="8" max="16384" width="9.109375" style="1"/>
  </cols>
  <sheetData>
    <row r="1" spans="1:6" x14ac:dyDescent="0.25">
      <c r="F1" s="63" t="s">
        <v>159</v>
      </c>
    </row>
    <row r="2" spans="1:6" x14ac:dyDescent="0.25">
      <c r="D2" s="95" t="s">
        <v>156</v>
      </c>
      <c r="E2" s="95"/>
      <c r="F2" s="95"/>
    </row>
    <row r="3" spans="1:6" x14ac:dyDescent="0.25">
      <c r="D3" s="95" t="s">
        <v>186</v>
      </c>
      <c r="E3" s="95"/>
      <c r="F3" s="95"/>
    </row>
    <row r="5" spans="1:6" x14ac:dyDescent="0.25">
      <c r="D5" s="96" t="s">
        <v>0</v>
      </c>
      <c r="E5" s="96"/>
      <c r="F5" s="96"/>
    </row>
    <row r="6" spans="1:6" x14ac:dyDescent="0.25">
      <c r="D6" s="95" t="s">
        <v>156</v>
      </c>
      <c r="E6" s="95"/>
      <c r="F6" s="95"/>
    </row>
    <row r="7" spans="1:6" x14ac:dyDescent="0.25">
      <c r="D7" s="95" t="s">
        <v>158</v>
      </c>
      <c r="E7" s="95"/>
      <c r="F7" s="95"/>
    </row>
    <row r="8" spans="1:6" x14ac:dyDescent="0.25">
      <c r="D8" s="85"/>
      <c r="E8" s="85"/>
      <c r="F8" s="85"/>
    </row>
    <row r="9" spans="1:6" x14ac:dyDescent="0.25">
      <c r="A9" s="20"/>
      <c r="B9" s="20"/>
      <c r="C9" s="20"/>
      <c r="D9" s="19"/>
      <c r="E9" s="19"/>
      <c r="F9" s="19"/>
    </row>
    <row r="10" spans="1:6" ht="12.75" customHeight="1" x14ac:dyDescent="0.25">
      <c r="A10" s="90" t="s">
        <v>29</v>
      </c>
      <c r="B10" s="90"/>
      <c r="C10" s="90"/>
      <c r="D10" s="90"/>
      <c r="E10" s="90"/>
      <c r="F10" s="90"/>
    </row>
    <row r="11" spans="1:6" x14ac:dyDescent="0.25">
      <c r="A11" s="91" t="s">
        <v>149</v>
      </c>
      <c r="B11" s="91"/>
      <c r="C11" s="91"/>
      <c r="D11" s="91"/>
      <c r="E11" s="91"/>
      <c r="F11" s="91"/>
    </row>
    <row r="12" spans="1:6" x14ac:dyDescent="0.25">
      <c r="A12" s="5"/>
      <c r="B12" s="5"/>
      <c r="C12" s="5"/>
      <c r="D12" s="5"/>
      <c r="E12" s="5"/>
      <c r="F12" s="5"/>
    </row>
    <row r="13" spans="1:6" x14ac:dyDescent="0.25">
      <c r="A13" s="6"/>
      <c r="B13" s="6"/>
      <c r="C13" s="6"/>
      <c r="D13" s="6"/>
      <c r="E13" s="6"/>
      <c r="F13" s="6"/>
    </row>
    <row r="14" spans="1:6" ht="13.2" customHeight="1" x14ac:dyDescent="0.25">
      <c r="A14" s="86" t="s">
        <v>1</v>
      </c>
      <c r="B14" s="88" t="s">
        <v>2</v>
      </c>
      <c r="C14" s="88" t="s">
        <v>3</v>
      </c>
      <c r="D14" s="92" t="s">
        <v>4</v>
      </c>
      <c r="E14" s="93"/>
      <c r="F14" s="94"/>
    </row>
    <row r="15" spans="1:6" ht="37.5" customHeight="1" x14ac:dyDescent="0.25">
      <c r="A15" s="87"/>
      <c r="B15" s="89"/>
      <c r="C15" s="89"/>
      <c r="D15" s="7" t="s">
        <v>32</v>
      </c>
      <c r="E15" s="7" t="s">
        <v>33</v>
      </c>
      <c r="F15" s="7" t="s">
        <v>155</v>
      </c>
    </row>
    <row r="16" spans="1:6" ht="39.6" hidden="1" x14ac:dyDescent="0.25">
      <c r="A16" s="7">
        <v>1</v>
      </c>
      <c r="B16" s="8" t="s">
        <v>50</v>
      </c>
      <c r="C16" s="10" t="s">
        <v>45</v>
      </c>
      <c r="D16" s="23">
        <v>0</v>
      </c>
      <c r="E16" s="23">
        <v>0</v>
      </c>
      <c r="F16" s="23">
        <v>0</v>
      </c>
    </row>
    <row r="17" spans="1:7" ht="79.2" hidden="1" x14ac:dyDescent="0.25">
      <c r="A17" s="7">
        <v>2</v>
      </c>
      <c r="B17" s="8" t="s">
        <v>51</v>
      </c>
      <c r="C17" s="10" t="s">
        <v>46</v>
      </c>
      <c r="D17" s="23"/>
      <c r="E17" s="23">
        <v>0</v>
      </c>
      <c r="F17" s="23">
        <v>0</v>
      </c>
    </row>
    <row r="18" spans="1:7" ht="79.2" hidden="1" x14ac:dyDescent="0.25">
      <c r="A18" s="7">
        <v>3</v>
      </c>
      <c r="B18" s="8" t="s">
        <v>52</v>
      </c>
      <c r="C18" s="10" t="s">
        <v>47</v>
      </c>
      <c r="D18" s="23"/>
      <c r="E18" s="23">
        <v>0</v>
      </c>
      <c r="F18" s="23">
        <v>0</v>
      </c>
    </row>
    <row r="19" spans="1:7" ht="79.2" hidden="1" x14ac:dyDescent="0.25">
      <c r="A19" s="7">
        <v>4</v>
      </c>
      <c r="B19" s="8" t="s">
        <v>53</v>
      </c>
      <c r="C19" s="10" t="s">
        <v>48</v>
      </c>
      <c r="D19" s="23"/>
      <c r="E19" s="23">
        <v>0</v>
      </c>
      <c r="F19" s="23">
        <v>0</v>
      </c>
    </row>
    <row r="20" spans="1:7" ht="79.2" hidden="1" x14ac:dyDescent="0.25">
      <c r="A20" s="7">
        <v>5</v>
      </c>
      <c r="B20" s="8" t="s">
        <v>54</v>
      </c>
      <c r="C20" s="10" t="s">
        <v>49</v>
      </c>
      <c r="D20" s="23"/>
      <c r="E20" s="23">
        <v>0</v>
      </c>
      <c r="F20" s="23">
        <v>0</v>
      </c>
    </row>
    <row r="21" spans="1:7" ht="42" customHeight="1" x14ac:dyDescent="0.25">
      <c r="A21" s="7">
        <v>1</v>
      </c>
      <c r="B21" s="8" t="s">
        <v>38</v>
      </c>
      <c r="C21" s="10" t="s">
        <v>5</v>
      </c>
      <c r="D21" s="24">
        <f t="shared" ref="D21:F21" si="0">SUM(D25,D24)</f>
        <v>1140.7326800000155</v>
      </c>
      <c r="E21" s="24">
        <f t="shared" si="0"/>
        <v>0</v>
      </c>
      <c r="F21" s="24">
        <f t="shared" si="0"/>
        <v>0</v>
      </c>
      <c r="G21" s="3"/>
    </row>
    <row r="22" spans="1:7" ht="30.75" customHeight="1" x14ac:dyDescent="0.25">
      <c r="A22" s="7">
        <v>2</v>
      </c>
      <c r="B22" s="8" t="s">
        <v>39</v>
      </c>
      <c r="C22" s="11" t="s">
        <v>6</v>
      </c>
      <c r="D22" s="24">
        <f t="shared" ref="D22:F23" si="1">D23</f>
        <v>-665718.78922999999</v>
      </c>
      <c r="E22" s="24">
        <f t="shared" si="1"/>
        <v>-246237.27322</v>
      </c>
      <c r="F22" s="24">
        <f t="shared" si="1"/>
        <v>-74004.911840000001</v>
      </c>
    </row>
    <row r="23" spans="1:7" ht="26.4" x14ac:dyDescent="0.25">
      <c r="A23" s="7">
        <v>3</v>
      </c>
      <c r="B23" s="8" t="s">
        <v>40</v>
      </c>
      <c r="C23" s="11" t="s">
        <v>7</v>
      </c>
      <c r="D23" s="24">
        <f t="shared" si="1"/>
        <v>-665718.78922999999</v>
      </c>
      <c r="E23" s="24">
        <f t="shared" si="1"/>
        <v>-246237.27322</v>
      </c>
      <c r="F23" s="24">
        <f t="shared" si="1"/>
        <v>-74004.911840000001</v>
      </c>
    </row>
    <row r="24" spans="1:7" ht="39.6" x14ac:dyDescent="0.25">
      <c r="A24" s="7">
        <v>4</v>
      </c>
      <c r="B24" s="8" t="s">
        <v>41</v>
      </c>
      <c r="C24" s="11" t="s">
        <v>36</v>
      </c>
      <c r="D24" s="24">
        <v>-665718.78922999999</v>
      </c>
      <c r="E24" s="24">
        <v>-246237.27322</v>
      </c>
      <c r="F24" s="24">
        <v>-74004.911840000001</v>
      </c>
    </row>
    <row r="25" spans="1:7" ht="26.4" x14ac:dyDescent="0.25">
      <c r="A25" s="7">
        <v>5</v>
      </c>
      <c r="B25" s="8" t="s">
        <v>42</v>
      </c>
      <c r="C25" s="11" t="s">
        <v>8</v>
      </c>
      <c r="D25" s="22">
        <f>D26</f>
        <v>666859.52191000001</v>
      </c>
      <c r="E25" s="24">
        <f t="shared" ref="E25:F26" si="2">E26</f>
        <v>246237.27322</v>
      </c>
      <c r="F25" s="24">
        <f t="shared" si="2"/>
        <v>74004.911840000001</v>
      </c>
    </row>
    <row r="26" spans="1:7" ht="29.25" customHeight="1" x14ac:dyDescent="0.25">
      <c r="A26" s="7">
        <v>6</v>
      </c>
      <c r="B26" s="8" t="s">
        <v>43</v>
      </c>
      <c r="C26" s="11" t="s">
        <v>9</v>
      </c>
      <c r="D26" s="22">
        <f>D27</f>
        <v>666859.52191000001</v>
      </c>
      <c r="E26" s="24">
        <f t="shared" si="2"/>
        <v>246237.27322</v>
      </c>
      <c r="F26" s="24">
        <f t="shared" si="2"/>
        <v>74004.911840000001</v>
      </c>
    </row>
    <row r="27" spans="1:7" ht="39.6" x14ac:dyDescent="0.25">
      <c r="A27" s="7">
        <v>7</v>
      </c>
      <c r="B27" s="8" t="s">
        <v>44</v>
      </c>
      <c r="C27" s="10" t="s">
        <v>37</v>
      </c>
      <c r="D27" s="22">
        <v>666859.52191000001</v>
      </c>
      <c r="E27" s="24">
        <v>246237.27322</v>
      </c>
      <c r="F27" s="24">
        <v>74004.911840000001</v>
      </c>
    </row>
    <row r="28" spans="1:7" x14ac:dyDescent="0.25">
      <c r="A28" s="7">
        <v>8</v>
      </c>
      <c r="B28" s="8" t="s">
        <v>10</v>
      </c>
      <c r="C28" s="9"/>
      <c r="D28" s="24">
        <f>SUM(D21)</f>
        <v>1140.7326800000155</v>
      </c>
      <c r="E28" s="24">
        <f t="shared" ref="E28:F28" si="3">SUM(E21)</f>
        <v>0</v>
      </c>
      <c r="F28" s="24">
        <f t="shared" si="3"/>
        <v>0</v>
      </c>
    </row>
    <row r="29" spans="1:7" x14ac:dyDescent="0.25">
      <c r="A29" s="2"/>
      <c r="B29" s="2"/>
      <c r="C29" s="2"/>
      <c r="D29" s="2"/>
      <c r="E29" s="2"/>
      <c r="F29" s="2"/>
    </row>
    <row r="30" spans="1:7" x14ac:dyDescent="0.25">
      <c r="A30" s="2"/>
      <c r="B30" s="2"/>
      <c r="C30" s="2"/>
      <c r="D30" s="2"/>
      <c r="E30" s="2"/>
      <c r="F30" s="2"/>
    </row>
    <row r="31" spans="1:7" x14ac:dyDescent="0.25">
      <c r="A31" s="2"/>
      <c r="B31" s="2"/>
      <c r="C31" s="2"/>
      <c r="D31" s="2"/>
      <c r="E31" s="2"/>
      <c r="F31" s="4"/>
    </row>
    <row r="32" spans="1:7" x14ac:dyDescent="0.25">
      <c r="A32" s="2"/>
      <c r="B32" s="2"/>
      <c r="C32" s="2"/>
      <c r="D32" s="2"/>
      <c r="E32" s="2"/>
      <c r="F32" s="4"/>
    </row>
    <row r="33" spans="1:6" x14ac:dyDescent="0.25">
      <c r="A33" s="2"/>
      <c r="B33" s="2"/>
      <c r="C33" s="2"/>
      <c r="D33" s="2"/>
      <c r="E33" s="2"/>
      <c r="F33" s="4"/>
    </row>
    <row r="34" spans="1:6" x14ac:dyDescent="0.25">
      <c r="A34" s="2"/>
      <c r="B34" s="2"/>
      <c r="C34" s="2"/>
      <c r="D34" s="2"/>
      <c r="E34" s="2"/>
      <c r="F34" s="4"/>
    </row>
    <row r="35" spans="1:6" x14ac:dyDescent="0.25">
      <c r="A35" s="2"/>
      <c r="B35" s="2"/>
      <c r="C35" s="2"/>
      <c r="D35" s="2"/>
      <c r="E35" s="2"/>
      <c r="F35" s="4"/>
    </row>
    <row r="36" spans="1:6" x14ac:dyDescent="0.25">
      <c r="A36" s="2"/>
      <c r="B36" s="2"/>
      <c r="C36" s="2"/>
      <c r="D36" s="2"/>
      <c r="E36" s="2"/>
      <c r="F36" s="4"/>
    </row>
    <row r="37" spans="1:6" x14ac:dyDescent="0.25">
      <c r="A37" s="2"/>
      <c r="B37" s="2"/>
      <c r="C37" s="2"/>
      <c r="D37" s="2"/>
      <c r="E37" s="2"/>
      <c r="F37" s="4"/>
    </row>
    <row r="38" spans="1:6" x14ac:dyDescent="0.25">
      <c r="A38" s="2"/>
      <c r="B38" s="2"/>
      <c r="C38" s="2"/>
      <c r="D38" s="2"/>
      <c r="E38" s="2"/>
      <c r="F38" s="4"/>
    </row>
    <row r="39" spans="1:6" x14ac:dyDescent="0.25">
      <c r="A39" s="2"/>
      <c r="B39" s="2"/>
      <c r="C39" s="2"/>
      <c r="D39" s="2"/>
      <c r="E39" s="2"/>
      <c r="F39" s="4"/>
    </row>
    <row r="40" spans="1:6" x14ac:dyDescent="0.25">
      <c r="A40" s="2"/>
      <c r="B40" s="2"/>
      <c r="C40" s="2"/>
      <c r="D40" s="2"/>
      <c r="E40" s="2"/>
      <c r="F40" s="4"/>
    </row>
    <row r="41" spans="1:6" x14ac:dyDescent="0.25">
      <c r="A41" s="2"/>
      <c r="B41" s="2"/>
      <c r="C41" s="2"/>
      <c r="D41" s="2"/>
      <c r="E41" s="2"/>
      <c r="F41" s="4"/>
    </row>
    <row r="42" spans="1:6" x14ac:dyDescent="0.25">
      <c r="A42" s="2"/>
      <c r="B42" s="2"/>
      <c r="C42" s="2"/>
      <c r="D42" s="2"/>
      <c r="E42" s="2"/>
      <c r="F42" s="4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</sheetData>
  <mergeCells count="12">
    <mergeCell ref="D2:F2"/>
    <mergeCell ref="D3:F3"/>
    <mergeCell ref="D5:F5"/>
    <mergeCell ref="D6:F6"/>
    <mergeCell ref="D7:F7"/>
    <mergeCell ref="D8:F8"/>
    <mergeCell ref="A14:A15"/>
    <mergeCell ref="B14:B15"/>
    <mergeCell ref="C14:C15"/>
    <mergeCell ref="A10:F10"/>
    <mergeCell ref="A11:F11"/>
    <mergeCell ref="D14:F14"/>
  </mergeCells>
  <pageMargins left="1.1811023622047245" right="0.59055118110236227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прил.2</vt:lpstr>
      <vt:lpstr>прил.1</vt:lpstr>
      <vt:lpstr>прил.2!Область_печати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Budget7</cp:lastModifiedBy>
  <cp:lastPrinted>2022-10-11T04:10:52Z</cp:lastPrinted>
  <dcterms:created xsi:type="dcterms:W3CDTF">2013-12-10T03:55:03Z</dcterms:created>
  <dcterms:modified xsi:type="dcterms:W3CDTF">2022-10-11T04:14:43Z</dcterms:modified>
</cp:coreProperties>
</file>